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SREAR\101 - MAEC\0_documents-cadrage-regionaux\plafonds-MASA-MAEC\2026\"/>
    </mc:Choice>
  </mc:AlternateContent>
  <xr:revisionPtr revIDLastSave="0" documentId="13_ncr:1_{EB3F1573-BB07-4711-A2B4-6FF6A3FD63FC}" xr6:coauthVersionLast="47" xr6:coauthVersionMax="47" xr10:uidLastSave="{00000000-0000-0000-0000-000000000000}"/>
  <bookViews>
    <workbookView xWindow="-25320" yWindow="270" windowWidth="25440" windowHeight="15270" activeTab="1" xr2:uid="{00000000-000D-0000-FFFF-FFFF00000000}"/>
  </bookViews>
  <sheets>
    <sheet name="plafondsMAEC26" sheetId="3" r:id="rId1"/>
    <sheet name="catalogueMAEC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L4" i="3"/>
  <c r="O16" i="3"/>
  <c r="L16" i="3"/>
  <c r="M13" i="3"/>
  <c r="M14" i="3"/>
  <c r="M12" i="3"/>
  <c r="L13" i="3"/>
  <c r="L14" i="3"/>
  <c r="L12" i="3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6" i="3"/>
  <c r="L26" i="3" s="1"/>
  <c r="J16" i="3"/>
  <c r="H15" i="3"/>
  <c r="L15" i="3" s="1"/>
  <c r="K14" i="3"/>
  <c r="J14" i="3"/>
  <c r="K13" i="3"/>
  <c r="J13" i="3"/>
  <c r="K12" i="3"/>
  <c r="J12" i="3"/>
  <c r="I10" i="3"/>
  <c r="M10" i="3" s="1"/>
  <c r="H10" i="3"/>
  <c r="L10" i="3" s="1"/>
  <c r="I9" i="3"/>
  <c r="M9" i="3" s="1"/>
  <c r="H9" i="3"/>
  <c r="L9" i="3" s="1"/>
  <c r="I7" i="3"/>
  <c r="M7" i="3" s="1"/>
  <c r="H7" i="3"/>
  <c r="L7" i="3" s="1"/>
  <c r="H5" i="3"/>
  <c r="J5" i="3" s="1"/>
  <c r="H4" i="3"/>
  <c r="J26" i="3" l="1"/>
  <c r="J4" i="3"/>
  <c r="J15" i="3"/>
</calcChain>
</file>

<file path=xl/sharedStrings.xml><?xml version="1.0" encoding="utf-8"?>
<sst xmlns="http://schemas.openxmlformats.org/spreadsheetml/2006/main" count="319" uniqueCount="167">
  <si>
    <t>MAEC</t>
  </si>
  <si>
    <t>Mesures 
(outils de gestion)</t>
  </si>
  <si>
    <r>
      <t xml:space="preserve">Codes mesures
</t>
    </r>
    <r>
      <rPr>
        <b/>
        <sz val="9"/>
        <color theme="1"/>
        <rFont val="Calibri"/>
        <family val="2"/>
        <scheme val="minor"/>
      </rPr>
      <t>(grandes cultures)</t>
    </r>
  </si>
  <si>
    <t xml:space="preserve">Type de mesure </t>
  </si>
  <si>
    <t xml:space="preserve">Surfaces éligibles </t>
  </si>
  <si>
    <t xml:space="preserve"> Montants unitaires
€/ha </t>
  </si>
  <si>
    <t xml:space="preserve">limite en ha </t>
  </si>
  <si>
    <t>MAEC Eau - Grandes cultures adaptée aux zones intermédiaires</t>
  </si>
  <si>
    <t>MAEC Eau - Grandes cultures 1</t>
  </si>
  <si>
    <t>ZIGC</t>
  </si>
  <si>
    <t>Système</t>
  </si>
  <si>
    <t>TA</t>
  </si>
  <si>
    <t>EAU1</t>
  </si>
  <si>
    <t>EAU2</t>
  </si>
  <si>
    <t>MAEC Eau - Polyculture-élevage adaptée aux zones intermédiaires</t>
  </si>
  <si>
    <t>MAEC Eau - Polyculture-élevage</t>
  </si>
  <si>
    <t>ZIPE</t>
  </si>
  <si>
    <t>hors AAC prioritaires</t>
  </si>
  <si>
    <t>en AAC 
prioritaires</t>
  </si>
  <si>
    <t>PHY1</t>
  </si>
  <si>
    <t>85/170</t>
  </si>
  <si>
    <t>PHY2</t>
  </si>
  <si>
    <t>PHY3</t>
  </si>
  <si>
    <t>PHY4</t>
  </si>
  <si>
    <t>MAEC Eau - Pesticides - Grandes cultures 2</t>
  </si>
  <si>
    <t>PHY5</t>
  </si>
  <si>
    <t>PHY6</t>
  </si>
  <si>
    <t>PHY7</t>
  </si>
  <si>
    <t>PHY8</t>
  </si>
  <si>
    <t>PHY9</t>
  </si>
  <si>
    <t>FER1</t>
  </si>
  <si>
    <t>FER2</t>
  </si>
  <si>
    <t xml:space="preserve">MAEC Eau - Gestion de la fertilisation - Réduction des pesticides - Grandes cultures </t>
  </si>
  <si>
    <t>FER6</t>
  </si>
  <si>
    <t>COV1</t>
  </si>
  <si>
    <t>COV2</t>
  </si>
  <si>
    <t>COV3</t>
  </si>
  <si>
    <t>COV4</t>
  </si>
  <si>
    <t>MAEC Eau - Couverture - Pesticides - Grandes cultures 2</t>
  </si>
  <si>
    <t>COV5</t>
  </si>
  <si>
    <t>COV6</t>
  </si>
  <si>
    <t>VIT1</t>
  </si>
  <si>
    <t>VIT3</t>
  </si>
  <si>
    <t>ARB1</t>
  </si>
  <si>
    <t>ARB3</t>
  </si>
  <si>
    <t>SDC1</t>
  </si>
  <si>
    <t>SDC2</t>
  </si>
  <si>
    <t>MAEC Climat - Bien-être animal - Autonomie fourragère - Elevages d'herbivores</t>
  </si>
  <si>
    <r>
      <t>maintien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</si>
  <si>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évolution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</si>
  <si>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MAEC Climat - Bien-être animal - Autonomie fourragère - Elevages d'herbivores 1</t>
  </si>
  <si>
    <t>HBV1</t>
  </si>
  <si>
    <t>TA, PP</t>
  </si>
  <si>
    <t>74 / 83</t>
  </si>
  <si>
    <t>MAEC Climat - Bien-être animal - Autonomie fourragère - Elevages d'herbivores 2</t>
  </si>
  <si>
    <t>HBV2</t>
  </si>
  <si>
    <t>52 / 62</t>
  </si>
  <si>
    <t>MAEC Climat - Bien-être animal - Autonomie fourragère - Elevages d'herbivores 3</t>
  </si>
  <si>
    <t>HBV3</t>
  </si>
  <si>
    <t>41 / 52</t>
  </si>
  <si>
    <t>MONO</t>
  </si>
  <si>
    <t>Localisée</t>
  </si>
  <si>
    <t>MAEC Biodiversité - Surfaces herbagères et pastorales</t>
  </si>
  <si>
    <t>MAEC Biodiversité - Systèmes herbagers et pastoraux</t>
  </si>
  <si>
    <t>PRA2</t>
  </si>
  <si>
    <t>PP</t>
  </si>
  <si>
    <t xml:space="preserve">MAEC Biodiversité - Surfaces herbagères et pastorales </t>
  </si>
  <si>
    <t>PRA1</t>
  </si>
  <si>
    <t>MAEC Biodiversité - Amélioration de la gestion des surfaces herbagères et pastorales par le pâturage</t>
  </si>
  <si>
    <t>PRA3</t>
  </si>
  <si>
    <t xml:space="preserve">MAEC Biodiversité - Préservation des milieux humides </t>
  </si>
  <si>
    <t>MAEC Biodiversité - Préservation des milieux humides</t>
  </si>
  <si>
    <t>MHU1</t>
  </si>
  <si>
    <t>MAEC Biodiversité - Préservation des milieux humides - Amélioration de la gestion par le pâturage</t>
  </si>
  <si>
    <t>MHU2</t>
  </si>
  <si>
    <t>MHU3</t>
  </si>
  <si>
    <t>MAEC Biodiversité - Protection des espèces</t>
  </si>
  <si>
    <t>MAEC Biodiversité - Protection des espèces 1</t>
  </si>
  <si>
    <t>ESP1</t>
  </si>
  <si>
    <t>PT ou PP</t>
  </si>
  <si>
    <t>MAEC Biodiversité - Protection des espèces 2</t>
  </si>
  <si>
    <t>ESP2</t>
  </si>
  <si>
    <t>MAEC Biodiversité - Protection des espèces 3</t>
  </si>
  <si>
    <t>ESP3</t>
  </si>
  <si>
    <t>MAEC Biodiversité - Protection des espèces 4</t>
  </si>
  <si>
    <t>ESP4</t>
  </si>
  <si>
    <t>MAEC Biodiversité - DFCI - Maintien de l'ouverture des milieux</t>
  </si>
  <si>
    <t>MAEC Biodiversité - Maintien de l'ouverture des milieux</t>
  </si>
  <si>
    <t>OUV1</t>
  </si>
  <si>
    <t>MAEC Biodiversité - Maintien de l'ouverture des milieux - amélioration de la gestion par le pâturage</t>
  </si>
  <si>
    <t>OUV2</t>
  </si>
  <si>
    <t>IAE1</t>
  </si>
  <si>
    <t>IAE2</t>
  </si>
  <si>
    <t>IAE3</t>
  </si>
  <si>
    <t>MAEC Biodiversité - Création de couverts d'intérêt faunistique et floristique favorables aux pollinisateurs et aux oiseaux communs des milieux agricoles *</t>
  </si>
  <si>
    <t>CIFF</t>
  </si>
  <si>
    <t>TA, CP</t>
  </si>
  <si>
    <t>CPRA</t>
  </si>
  <si>
    <t xml:space="preserve"> 1 : AAC prioritaires = aires d’alimentation des captages classés au titre des lois Grenelle et de la Conférence environnementale de 2013 et bénéficiant d'une délimitation par arrêté préfectoral.</t>
  </si>
  <si>
    <t xml:space="preserve"> 2 : exploitation en "maintien" = le taux d'herbe à atteindre en année 3 est déjà atteint à l'engagement</t>
  </si>
  <si>
    <t xml:space="preserve"> 3 : exploitation en "évolution" = le taux d'herbe à atteindre en année 3 n'est pas déjà atteint à l'engagement</t>
  </si>
  <si>
    <t xml:space="preserve"> 4 : avec la conversion : 1ml = 10m², soit 0,8 €/ml</t>
  </si>
  <si>
    <t>Code MAEC</t>
  </si>
  <si>
    <t>Familles plafonds</t>
  </si>
  <si>
    <t>montant unitaire €  /ha</t>
  </si>
  <si>
    <t>nb plafond hectares financés (ha)</t>
  </si>
  <si>
    <t>COV1-AAC prio</t>
  </si>
  <si>
    <t>COV1-hors AAC prio</t>
  </si>
  <si>
    <t>COV2-AAC prio</t>
  </si>
  <si>
    <t>COV2-hors AAC prio</t>
  </si>
  <si>
    <t>COV3-AAC prio</t>
  </si>
  <si>
    <t>COV3-hors AAC prio</t>
  </si>
  <si>
    <t>COV4-AAC prio</t>
  </si>
  <si>
    <t>COV4-hors AAC prio</t>
  </si>
  <si>
    <t>COV5-AAC prio</t>
  </si>
  <si>
    <t>COV5-hors AAC prio</t>
  </si>
  <si>
    <t>COV6-AAC prio</t>
  </si>
  <si>
    <t>COV6-hors AAC prio</t>
  </si>
  <si>
    <t>FER1-AAC prio</t>
  </si>
  <si>
    <t>FER1-hors AAC prio</t>
  </si>
  <si>
    <t>FER2-AAC prio</t>
  </si>
  <si>
    <t>FER2-hors AAC prio</t>
  </si>
  <si>
    <t>FER6-AAC prio</t>
  </si>
  <si>
    <t>FER6-hors AAC prio</t>
  </si>
  <si>
    <t>HBV1-évolution</t>
  </si>
  <si>
    <t>HBV1-maintien</t>
  </si>
  <si>
    <t>HBV2-évolution</t>
  </si>
  <si>
    <t>HBV2-maintien</t>
  </si>
  <si>
    <t>HBV3-évolution</t>
  </si>
  <si>
    <t>HBV3-maintien</t>
  </si>
  <si>
    <t>PHY1-AAC prio</t>
  </si>
  <si>
    <t>PHY1-hors AAC prio</t>
  </si>
  <si>
    <t>PHY2-AAC prio</t>
  </si>
  <si>
    <t>PHY2-hors AAC prio</t>
  </si>
  <si>
    <t>PHY3-AAC prio</t>
  </si>
  <si>
    <t>PHY3-hors AAC prio</t>
  </si>
  <si>
    <t>PHY4-AAC prio</t>
  </si>
  <si>
    <t>PHY4-hors AAC prio</t>
  </si>
  <si>
    <t>PHY5-AAC prio</t>
  </si>
  <si>
    <t>PHY5-hors AAC prio</t>
  </si>
  <si>
    <t>PHY6-AAC prio</t>
  </si>
  <si>
    <t>PHY6-hors AAC prio</t>
  </si>
  <si>
    <t>PHY7-AAC prio</t>
  </si>
  <si>
    <t>PHY7-hors AAC prio</t>
  </si>
  <si>
    <t>PHY8-AAC prio</t>
  </si>
  <si>
    <t>PHY8-hors AAC prio</t>
  </si>
  <si>
    <t>PHY9-AAC prio</t>
  </si>
  <si>
    <t>PHY9-hors AAC prio</t>
  </si>
  <si>
    <r>
      <t>hors/dans AAC prioritaires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</si>
  <si>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 xml:space="preserve">10 000 € 
</t>
    </r>
    <r>
      <rPr>
        <sz val="10"/>
        <rFont val="Calibri"/>
        <family val="2"/>
        <scheme val="minor"/>
      </rPr>
      <t xml:space="preserve">par MAEC </t>
    </r>
    <r>
      <rPr>
        <u/>
        <sz val="10"/>
        <rFont val="Calibri"/>
        <family val="2"/>
        <scheme val="minor"/>
      </rPr>
      <t>et</t>
    </r>
    <r>
      <rPr>
        <sz val="10"/>
        <rFont val="Calibri"/>
        <family val="2"/>
        <scheme val="minor"/>
      </rPr>
      <t xml:space="preserve"> en cas de cumul de plusieurs MAEC de cette même famille</t>
    </r>
  </si>
  <si>
    <t xml:space="preserve">MAEC ouverte en 2026? </t>
  </si>
  <si>
    <t xml:space="preserve">MAEC Eau - Grandes cultures  </t>
  </si>
  <si>
    <t>Catalogue des MAEC ouvertes pour la Campagne 2026 (MAJ : 16/01/2026) tous financeurs</t>
  </si>
  <si>
    <t>oui</t>
  </si>
  <si>
    <t>non</t>
  </si>
  <si>
    <t>IAE1-€/ha</t>
  </si>
  <si>
    <t>IAE2-€/mare</t>
  </si>
  <si>
    <t>IAE3-€/ml</t>
  </si>
  <si>
    <t>CATALOGUE MAEC 2026 avec engagements 3 ans</t>
  </si>
  <si>
    <t>plafond € sur 3 ans (Etat et AELB uniquement)</t>
  </si>
  <si>
    <t>plafond € annuel (Etat et AELB uniquement)</t>
  </si>
  <si>
    <t>Plafonds annuels et sur 3 ans (aide totale) par exploitation par MAEC 2026 cofinancée Etat ou AELB en Centre-Val de Loire (AESN : pas de plafonds)</t>
  </si>
  <si>
    <t xml:space="preserve">plafond annuel calculé 
(FEADER + Etat)
</t>
  </si>
  <si>
    <t>plafond annuel 
part Etat</t>
  </si>
  <si>
    <t xml:space="preserve">plafond 3 ans calculé 
(FEADER + Etat) </t>
  </si>
  <si>
    <t>Plafond annuel en cas de cumul (FEADER + Etat)</t>
  </si>
  <si>
    <t>Plafond 3 ans en cas de cumul (FEADER + Etat)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</si>
</sst>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_-* #,##0\ [$€-40C]_-;\-* #,##0\ [$€-40C]_-;_-* &quot;-&quot;??\ [$€-40C]_-;_-@_-"/>
    <numFmt numFmtId="167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6"/>
      <color theme="1"/>
      <name val="Marianne"/>
      <family val="3"/>
    </font>
    <font>
      <sz val="36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165" fontId="9" fillId="10" borderId="2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left"/>
    </xf>
    <xf numFmtId="10" fontId="0" fillId="0" borderId="0" xfId="0" applyNumberFormat="1" applyAlignment="1">
      <alignment horizontal="right" vertical="center"/>
    </xf>
    <xf numFmtId="10" fontId="0" fillId="0" borderId="0" xfId="0" applyNumberFormat="1"/>
    <xf numFmtId="0" fontId="14" fillId="0" borderId="0" xfId="0" applyFont="1"/>
    <xf numFmtId="0" fontId="0" fillId="0" borderId="0" xfId="0" applyAlignment="1">
      <alignment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4" fillId="2" borderId="11" xfId="0" applyFont="1" applyFill="1" applyBorder="1" applyAlignment="1">
      <alignment horizontal="center" vertical="center" wrapText="1"/>
    </xf>
    <xf numFmtId="164" fontId="6" fillId="2" borderId="11" xfId="1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/>
    </xf>
    <xf numFmtId="165" fontId="12" fillId="4" borderId="16" xfId="0" applyNumberFormat="1" applyFont="1" applyFill="1" applyBorder="1" applyAlignment="1">
      <alignment horizontal="center"/>
    </xf>
    <xf numFmtId="165" fontId="0" fillId="0" borderId="0" xfId="0" applyNumberFormat="1"/>
    <xf numFmtId="165" fontId="4" fillId="6" borderId="2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165" fontId="12" fillId="6" borderId="2" xfId="0" applyNumberFormat="1" applyFont="1" applyFill="1" applyBorder="1" applyAlignment="1">
      <alignment horizontal="center" vertical="center"/>
    </xf>
    <xf numFmtId="165" fontId="12" fillId="6" borderId="3" xfId="0" applyNumberFormat="1" applyFont="1" applyFill="1" applyBorder="1" applyAlignment="1">
      <alignment horizontal="center" vertical="center"/>
    </xf>
    <xf numFmtId="165" fontId="16" fillId="12" borderId="1" xfId="0" applyNumberFormat="1" applyFont="1" applyFill="1" applyBorder="1"/>
    <xf numFmtId="165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/>
    <xf numFmtId="0" fontId="16" fillId="12" borderId="1" xfId="0" applyFont="1" applyFill="1" applyBorder="1" applyAlignment="1">
      <alignment horizontal="center"/>
    </xf>
    <xf numFmtId="165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165" fontId="16" fillId="5" borderId="1" xfId="0" applyNumberFormat="1" applyFont="1" applyFill="1" applyBorder="1"/>
    <xf numFmtId="0" fontId="16" fillId="5" borderId="1" xfId="0" applyFont="1" applyFill="1" applyBorder="1" applyAlignment="1">
      <alignment horizontal="center"/>
    </xf>
    <xf numFmtId="1" fontId="16" fillId="0" borderId="1" xfId="0" applyNumberFormat="1" applyFont="1" applyBorder="1"/>
    <xf numFmtId="166" fontId="18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/>
    <xf numFmtId="0" fontId="0" fillId="0" borderId="0" xfId="0" applyFill="1" applyBorder="1"/>
    <xf numFmtId="165" fontId="12" fillId="6" borderId="4" xfId="0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165" fontId="18" fillId="6" borderId="14" xfId="0" applyNumberFormat="1" applyFont="1" applyFill="1" applyBorder="1" applyAlignment="1">
      <alignment horizontal="center" vertical="center"/>
    </xf>
    <xf numFmtId="1" fontId="4" fillId="6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165" fontId="18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165" fontId="18" fillId="3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165" fontId="18" fillId="8" borderId="22" xfId="0" applyNumberFormat="1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165" fontId="18" fillId="7" borderId="14" xfId="0" applyNumberFormat="1" applyFont="1" applyFill="1" applyBorder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/>
    </xf>
    <xf numFmtId="165" fontId="18" fillId="7" borderId="14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wrapText="1"/>
    </xf>
    <xf numFmtId="165" fontId="18" fillId="10" borderId="14" xfId="0" applyNumberFormat="1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6" fillId="9" borderId="1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5" fontId="4" fillId="0" borderId="20" xfId="0" applyNumberFormat="1" applyFont="1" applyFill="1" applyBorder="1" applyAlignment="1">
      <alignment vertical="center" wrapText="1"/>
    </xf>
    <xf numFmtId="165" fontId="12" fillId="11" borderId="28" xfId="0" applyNumberFormat="1" applyFont="1" applyFill="1" applyBorder="1" applyAlignment="1">
      <alignment horizontal="center" vertical="center" wrapText="1"/>
    </xf>
    <xf numFmtId="165" fontId="12" fillId="11" borderId="25" xfId="0" applyNumberFormat="1" applyFont="1" applyFill="1" applyBorder="1" applyAlignment="1">
      <alignment horizontal="center" vertical="center" wrapText="1"/>
    </xf>
    <xf numFmtId="165" fontId="12" fillId="11" borderId="2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165" fontId="12" fillId="10" borderId="2" xfId="0" applyNumberFormat="1" applyFont="1" applyFill="1" applyBorder="1" applyAlignment="1">
      <alignment horizontal="center" vertical="center"/>
    </xf>
    <xf numFmtId="165" fontId="12" fillId="10" borderId="3" xfId="0" applyNumberFormat="1" applyFont="1" applyFill="1" applyBorder="1" applyAlignment="1">
      <alignment horizontal="center" vertical="center"/>
    </xf>
    <xf numFmtId="165" fontId="12" fillId="10" borderId="26" xfId="0" applyNumberFormat="1" applyFont="1" applyFill="1" applyBorder="1" applyAlignment="1">
      <alignment horizontal="center" vertical="center"/>
    </xf>
    <xf numFmtId="165" fontId="12" fillId="10" borderId="27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165" fontId="12" fillId="8" borderId="2" xfId="0" applyNumberFormat="1" applyFont="1" applyFill="1" applyBorder="1" applyAlignment="1">
      <alignment horizontal="center" vertical="center"/>
    </xf>
    <xf numFmtId="165" fontId="12" fillId="8" borderId="3" xfId="0" applyNumberFormat="1" applyFont="1" applyFill="1" applyBorder="1" applyAlignment="1">
      <alignment horizontal="center" vertical="center"/>
    </xf>
    <xf numFmtId="165" fontId="12" fillId="8" borderId="15" xfId="0" applyNumberFormat="1" applyFont="1" applyFill="1" applyBorder="1" applyAlignment="1">
      <alignment horizontal="center" vertical="center"/>
    </xf>
    <xf numFmtId="165" fontId="12" fillId="8" borderId="16" xfId="0" applyNumberFormat="1" applyFont="1" applyFill="1" applyBorder="1" applyAlignment="1">
      <alignment horizontal="center" vertical="center"/>
    </xf>
    <xf numFmtId="165" fontId="12" fillId="7" borderId="18" xfId="0" applyNumberFormat="1" applyFont="1" applyFill="1" applyBorder="1" applyAlignment="1">
      <alignment horizontal="center" vertical="center" wrapText="1"/>
    </xf>
    <xf numFmtId="165" fontId="12" fillId="7" borderId="19" xfId="0" applyNumberFormat="1" applyFont="1" applyFill="1" applyBorder="1" applyAlignment="1">
      <alignment horizontal="center" vertical="center" wrapText="1"/>
    </xf>
    <xf numFmtId="165" fontId="12" fillId="7" borderId="20" xfId="0" applyNumberFormat="1" applyFont="1" applyFill="1" applyBorder="1" applyAlignment="1">
      <alignment horizontal="center" vertical="center" wrapText="1"/>
    </xf>
    <xf numFmtId="165" fontId="12" fillId="7" borderId="21" xfId="0" applyNumberFormat="1" applyFont="1" applyFill="1" applyBorder="1" applyAlignment="1">
      <alignment horizontal="center" vertical="center" wrapText="1"/>
    </xf>
    <xf numFmtId="165" fontId="12" fillId="7" borderId="10" xfId="0" applyNumberFormat="1" applyFont="1" applyFill="1" applyBorder="1" applyAlignment="1">
      <alignment horizontal="center" vertical="center" wrapText="1"/>
    </xf>
    <xf numFmtId="165" fontId="12" fillId="7" borderId="0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5" fontId="12" fillId="3" borderId="15" xfId="0" applyNumberFormat="1" applyFont="1" applyFill="1" applyBorder="1" applyAlignment="1">
      <alignment horizontal="center"/>
    </xf>
    <xf numFmtId="165" fontId="12" fillId="3" borderId="16" xfId="0" applyNumberFormat="1" applyFont="1" applyFill="1" applyBorder="1" applyAlignment="1">
      <alignment horizontal="center"/>
    </xf>
    <xf numFmtId="1" fontId="2" fillId="9" borderId="24" xfId="0" applyNumberFormat="1" applyFont="1" applyFill="1" applyBorder="1" applyAlignment="1">
      <alignment horizontal="center" wrapText="1"/>
    </xf>
    <xf numFmtId="1" fontId="2" fillId="9" borderId="3" xfId="0" applyNumberFormat="1" applyFont="1" applyFill="1" applyBorder="1" applyAlignment="1">
      <alignment horizontal="center" wrapText="1"/>
    </xf>
    <xf numFmtId="1" fontId="2" fillId="9" borderId="23" xfId="0" applyNumberFormat="1" applyFont="1" applyFill="1" applyBorder="1" applyAlignment="1">
      <alignment horizontal="center" wrapText="1"/>
    </xf>
    <xf numFmtId="1" fontId="2" fillId="9" borderId="2" xfId="0" applyNumberFormat="1" applyFont="1" applyFill="1" applyBorder="1" applyAlignment="1">
      <alignment horizontal="center" wrapText="1"/>
    </xf>
    <xf numFmtId="165" fontId="12" fillId="3" borderId="15" xfId="0" applyNumberFormat="1" applyFont="1" applyFill="1" applyBorder="1" applyAlignment="1">
      <alignment horizontal="center" vertical="center"/>
    </xf>
    <xf numFmtId="165" fontId="12" fillId="3" borderId="16" xfId="0" applyNumberFormat="1" applyFont="1" applyFill="1" applyBorder="1" applyAlignment="1">
      <alignment horizontal="center" vertical="center"/>
    </xf>
    <xf numFmtId="165" fontId="12" fillId="8" borderId="1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8" fillId="2" borderId="12" xfId="1" applyNumberFormat="1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 wrapText="1"/>
    </xf>
    <xf numFmtId="164" fontId="7" fillId="9" borderId="12" xfId="1" applyNumberFormat="1" applyFont="1" applyFill="1" applyBorder="1" applyAlignment="1">
      <alignment horizontal="center" vertical="center" wrapText="1"/>
    </xf>
    <xf numFmtId="164" fontId="7" fillId="9" borderId="13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numFmt numFmtId="165" formatCode="#,##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6ADEF8-623B-4A24-A60D-B53A921143AA}" name="Familles4" displayName="Familles4" ref="B6:H76" totalsRowShown="0" headerRowDxfId="8" headerRowBorderDxfId="7">
  <autoFilter ref="B6:H76" xr:uid="{606ADEF8-623B-4A24-A60D-B53A921143AA}"/>
  <sortState xmlns:xlrd2="http://schemas.microsoft.com/office/spreadsheetml/2017/richdata2" ref="B7:H76">
    <sortCondition descending="1" ref="G6:G76"/>
  </sortState>
  <tableColumns count="7">
    <tableColumn id="9" xr3:uid="{1883E5DD-D442-4F1D-9FD0-4CA799F2B8A6}" name="Code MAEC" dataDxfId="6"/>
    <tableColumn id="1" xr3:uid="{978FA110-B7E7-4A54-AA30-1ED9E439D215}" name="Familles plafonds" dataDxfId="5"/>
    <tableColumn id="2" xr3:uid="{05871C19-9F9A-438F-8D2C-B8E89E6E31C1}" name="montant unitaire €  /ha" dataDxfId="4"/>
    <tableColumn id="12" xr3:uid="{E65A4B88-D267-44DA-B1F8-943BFA0A1D6F}" name="nb plafond hectares financés (ha)" dataDxfId="3"/>
    <tableColumn id="3" xr3:uid="{D0BCEEE6-98FD-4861-9D70-DFFC6EE8EFAA}" name="plafond € annuel (Etat et AELB uniquement)" dataDxfId="2"/>
    <tableColumn id="4" xr3:uid="{D5DE3A10-50B1-43B2-BDBA-0AECCCB9D31E}" name="MAEC ouverte en 2026? " dataDxfId="1"/>
    <tableColumn id="10" xr3:uid="{4EB02DAF-A253-4843-9AF0-26A8FCDB340A}" name="plafond € sur 3 ans (Etat et AELB uniquemen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B1F8-10A1-4FF0-A317-6604BD8BB5D5}">
  <sheetPr>
    <pageSetUpPr fitToPage="1"/>
  </sheetPr>
  <dimension ref="A1:Q30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62.5546875" style="2" customWidth="1"/>
    <col min="2" max="2" width="69.109375" style="3" customWidth="1"/>
    <col min="3" max="3" width="20.33203125" style="3" customWidth="1"/>
    <col min="4" max="4" width="13.33203125" style="4" customWidth="1"/>
    <col min="5" max="5" width="11.109375" style="3" customWidth="1"/>
    <col min="6" max="6" width="12.109375" customWidth="1"/>
    <col min="7" max="7" width="15" customWidth="1"/>
    <col min="8" max="8" width="14" customWidth="1"/>
    <col min="9" max="9" width="15.33203125" customWidth="1"/>
    <col min="10" max="13" width="12.6640625" customWidth="1"/>
    <col min="14" max="14" width="17.44140625" customWidth="1"/>
    <col min="15" max="15" width="16.44140625" customWidth="1"/>
  </cols>
  <sheetData>
    <row r="1" spans="1:17" ht="43.5" customHeight="1" x14ac:dyDescent="0.3">
      <c r="A1" s="132" t="s">
        <v>152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7" ht="23.25" customHeight="1" thickBot="1" x14ac:dyDescent="0.35">
      <c r="A2" s="1" t="s">
        <v>161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33"/>
      <c r="O2" s="133"/>
    </row>
    <row r="3" spans="1:17" s="7" customFormat="1" ht="84.75" customHeight="1" x14ac:dyDescent="0.3">
      <c r="A3" s="5" t="s">
        <v>0</v>
      </c>
      <c r="B3" s="5" t="s">
        <v>1</v>
      </c>
      <c r="C3" s="6" t="s">
        <v>2</v>
      </c>
      <c r="D3" s="29" t="s">
        <v>3</v>
      </c>
      <c r="E3" s="29" t="s">
        <v>4</v>
      </c>
      <c r="F3" s="29" t="s">
        <v>5</v>
      </c>
      <c r="G3" s="30" t="s">
        <v>6</v>
      </c>
      <c r="H3" s="134" t="s">
        <v>162</v>
      </c>
      <c r="I3" s="135"/>
      <c r="J3" s="134" t="s">
        <v>163</v>
      </c>
      <c r="K3" s="135"/>
      <c r="L3" s="136" t="s">
        <v>164</v>
      </c>
      <c r="M3" s="137"/>
      <c r="N3" s="85"/>
      <c r="O3" s="86"/>
    </row>
    <row r="4" spans="1:17" ht="15.9" customHeight="1" x14ac:dyDescent="0.3">
      <c r="A4" s="8" t="s">
        <v>7</v>
      </c>
      <c r="B4" s="9" t="s">
        <v>8</v>
      </c>
      <c r="C4" s="10" t="s">
        <v>9</v>
      </c>
      <c r="D4" s="63" t="s">
        <v>10</v>
      </c>
      <c r="E4" s="64" t="s">
        <v>11</v>
      </c>
      <c r="F4" s="65">
        <v>92</v>
      </c>
      <c r="G4" s="66">
        <v>85</v>
      </c>
      <c r="H4" s="123">
        <f>F4*G4</f>
        <v>7820</v>
      </c>
      <c r="I4" s="124"/>
      <c r="J4" s="123">
        <f>H4*0.2</f>
        <v>1564</v>
      </c>
      <c r="K4" s="124"/>
      <c r="L4" s="123">
        <f>H4*3</f>
        <v>23460</v>
      </c>
      <c r="M4" s="124"/>
      <c r="N4" s="85"/>
      <c r="O4" s="86"/>
    </row>
    <row r="5" spans="1:17" ht="28.5" customHeight="1" x14ac:dyDescent="0.3">
      <c r="A5" s="11" t="s">
        <v>14</v>
      </c>
      <c r="B5" s="9" t="s">
        <v>15</v>
      </c>
      <c r="C5" s="10" t="s">
        <v>16</v>
      </c>
      <c r="D5" s="63" t="s">
        <v>10</v>
      </c>
      <c r="E5" s="64" t="s">
        <v>11</v>
      </c>
      <c r="F5" s="65">
        <v>69</v>
      </c>
      <c r="G5" s="67">
        <v>90</v>
      </c>
      <c r="H5" s="129">
        <f>F5*G5</f>
        <v>6210</v>
      </c>
      <c r="I5" s="130"/>
      <c r="J5" s="129">
        <f t="shared" ref="J5" si="0">H5*0.2</f>
        <v>1242</v>
      </c>
      <c r="K5" s="130"/>
      <c r="L5" s="129">
        <f>H5*3</f>
        <v>18630</v>
      </c>
      <c r="M5" s="130"/>
      <c r="N5" s="87"/>
      <c r="O5" s="86"/>
    </row>
    <row r="6" spans="1:17" ht="60.75" customHeight="1" x14ac:dyDescent="0.3">
      <c r="A6" s="92" t="s">
        <v>151</v>
      </c>
      <c r="B6" s="98"/>
      <c r="C6" s="99"/>
      <c r="D6" s="99"/>
      <c r="E6" s="99"/>
      <c r="F6" s="100"/>
      <c r="G6" s="57" t="s">
        <v>148</v>
      </c>
      <c r="H6" s="31" t="s">
        <v>17</v>
      </c>
      <c r="I6" s="32" t="s">
        <v>18</v>
      </c>
      <c r="J6" s="31" t="s">
        <v>17</v>
      </c>
      <c r="K6" s="32" t="s">
        <v>18</v>
      </c>
      <c r="L6" s="31" t="s">
        <v>17</v>
      </c>
      <c r="M6" s="32" t="s">
        <v>18</v>
      </c>
      <c r="N6" s="85"/>
      <c r="O6" s="86"/>
    </row>
    <row r="7" spans="1:17" ht="15.9" customHeight="1" x14ac:dyDescent="0.3">
      <c r="A7" s="93"/>
      <c r="B7" s="12" t="s">
        <v>24</v>
      </c>
      <c r="C7" s="13" t="s">
        <v>25</v>
      </c>
      <c r="D7" s="58" t="s">
        <v>10</v>
      </c>
      <c r="E7" s="59" t="s">
        <v>11</v>
      </c>
      <c r="F7" s="60">
        <v>201</v>
      </c>
      <c r="G7" s="61" t="s">
        <v>20</v>
      </c>
      <c r="H7" s="33">
        <f t="shared" ref="H7:H10" si="1">F7*85</f>
        <v>17085</v>
      </c>
      <c r="I7" s="62">
        <f t="shared" ref="I7:I10" si="2">F7*170</f>
        <v>34170</v>
      </c>
      <c r="J7" s="33">
        <v>3417</v>
      </c>
      <c r="K7" s="34">
        <v>6834</v>
      </c>
      <c r="L7" s="33">
        <f>H7*3</f>
        <v>51255</v>
      </c>
      <c r="M7" s="34">
        <f>I7*3</f>
        <v>102510</v>
      </c>
      <c r="N7" s="49"/>
      <c r="O7" s="50"/>
      <c r="P7" s="35"/>
      <c r="Q7" s="35"/>
    </row>
    <row r="8" spans="1:17" ht="15.9" customHeight="1" x14ac:dyDescent="0.3">
      <c r="A8" s="93"/>
      <c r="B8" s="91" t="s">
        <v>32</v>
      </c>
      <c r="C8" s="82"/>
      <c r="D8" s="58"/>
      <c r="E8" s="59"/>
      <c r="F8" s="60"/>
      <c r="G8" s="61"/>
      <c r="H8" s="33"/>
      <c r="I8" s="62"/>
      <c r="J8" s="33"/>
      <c r="K8" s="34"/>
      <c r="L8" s="33"/>
      <c r="M8" s="34"/>
      <c r="N8" s="49"/>
      <c r="O8" s="50"/>
      <c r="P8" s="35"/>
      <c r="Q8" s="35"/>
    </row>
    <row r="9" spans="1:17" ht="15.9" customHeight="1" x14ac:dyDescent="0.3">
      <c r="A9" s="93"/>
      <c r="B9" s="91"/>
      <c r="C9" s="82" t="s">
        <v>33</v>
      </c>
      <c r="D9" s="58" t="s">
        <v>10</v>
      </c>
      <c r="E9" s="59" t="s">
        <v>11</v>
      </c>
      <c r="F9" s="60">
        <v>212</v>
      </c>
      <c r="G9" s="61" t="s">
        <v>20</v>
      </c>
      <c r="H9" s="33">
        <f t="shared" si="1"/>
        <v>18020</v>
      </c>
      <c r="I9" s="62">
        <f t="shared" si="2"/>
        <v>36040</v>
      </c>
      <c r="J9" s="33">
        <v>3604</v>
      </c>
      <c r="K9" s="34">
        <v>7208</v>
      </c>
      <c r="L9" s="33">
        <f>H9*3</f>
        <v>54060</v>
      </c>
      <c r="M9" s="34">
        <f t="shared" ref="M9:M10" si="3">I9*3</f>
        <v>108120</v>
      </c>
      <c r="N9" s="49"/>
      <c r="O9" s="50"/>
      <c r="P9" s="35"/>
      <c r="Q9" s="35"/>
    </row>
    <row r="10" spans="1:17" ht="15.9" customHeight="1" x14ac:dyDescent="0.3">
      <c r="A10" s="94"/>
      <c r="B10" s="12" t="s">
        <v>38</v>
      </c>
      <c r="C10" s="13" t="s">
        <v>39</v>
      </c>
      <c r="D10" s="58" t="s">
        <v>10</v>
      </c>
      <c r="E10" s="59" t="s">
        <v>11</v>
      </c>
      <c r="F10" s="60">
        <v>284</v>
      </c>
      <c r="G10" s="61" t="s">
        <v>20</v>
      </c>
      <c r="H10" s="33">
        <f t="shared" si="1"/>
        <v>24140</v>
      </c>
      <c r="I10" s="62">
        <f t="shared" si="2"/>
        <v>48280</v>
      </c>
      <c r="J10" s="33">
        <v>4828</v>
      </c>
      <c r="K10" s="34">
        <v>9656</v>
      </c>
      <c r="L10" s="33">
        <f t="shared" ref="L10" si="4">H10*3</f>
        <v>72420</v>
      </c>
      <c r="M10" s="34">
        <f t="shared" si="3"/>
        <v>144840</v>
      </c>
      <c r="N10" s="49"/>
      <c r="O10" s="50"/>
      <c r="P10" s="35"/>
      <c r="Q10" s="35"/>
    </row>
    <row r="11" spans="1:17" ht="15.9" customHeight="1" thickBot="1" x14ac:dyDescent="0.35">
      <c r="A11" s="120" t="s">
        <v>47</v>
      </c>
      <c r="B11" s="95"/>
      <c r="C11" s="96"/>
      <c r="D11" s="96"/>
      <c r="E11" s="96"/>
      <c r="F11" s="96"/>
      <c r="G11" s="97"/>
      <c r="H11" s="36" t="s">
        <v>48</v>
      </c>
      <c r="I11" s="37" t="s">
        <v>49</v>
      </c>
      <c r="J11" s="36" t="s">
        <v>48</v>
      </c>
      <c r="K11" s="37" t="s">
        <v>49</v>
      </c>
      <c r="L11" s="36" t="s">
        <v>48</v>
      </c>
      <c r="M11" s="37" t="s">
        <v>49</v>
      </c>
      <c r="N11" s="51"/>
      <c r="O11" s="51"/>
    </row>
    <row r="12" spans="1:17" ht="15.9" customHeight="1" x14ac:dyDescent="0.3">
      <c r="A12" s="121"/>
      <c r="B12" s="14" t="s">
        <v>50</v>
      </c>
      <c r="C12" s="15" t="s">
        <v>51</v>
      </c>
      <c r="D12" s="53" t="s">
        <v>10</v>
      </c>
      <c r="E12" s="54" t="s">
        <v>52</v>
      </c>
      <c r="F12" s="55">
        <v>121</v>
      </c>
      <c r="G12" s="56" t="s">
        <v>53</v>
      </c>
      <c r="H12" s="38">
        <v>9000</v>
      </c>
      <c r="I12" s="39">
        <v>10000</v>
      </c>
      <c r="J12" s="38">
        <f>H12*0.2</f>
        <v>1800</v>
      </c>
      <c r="K12" s="39">
        <f>I12*0.2</f>
        <v>2000</v>
      </c>
      <c r="L12" s="38">
        <f>H12*3</f>
        <v>27000</v>
      </c>
      <c r="M12" s="52">
        <f>I12*3</f>
        <v>30000</v>
      </c>
      <c r="N12" s="127" t="s">
        <v>165</v>
      </c>
      <c r="O12" s="125" t="s">
        <v>166</v>
      </c>
    </row>
    <row r="13" spans="1:17" ht="15.9" customHeight="1" x14ac:dyDescent="0.3">
      <c r="A13" s="121"/>
      <c r="B13" s="14" t="s">
        <v>54</v>
      </c>
      <c r="C13" s="15" t="s">
        <v>55</v>
      </c>
      <c r="D13" s="53" t="s">
        <v>10</v>
      </c>
      <c r="E13" s="54" t="s">
        <v>52</v>
      </c>
      <c r="F13" s="55">
        <v>177</v>
      </c>
      <c r="G13" s="56" t="s">
        <v>56</v>
      </c>
      <c r="H13" s="38">
        <v>9300</v>
      </c>
      <c r="I13" s="39">
        <v>11000</v>
      </c>
      <c r="J13" s="38">
        <f t="shared" ref="J13:K14" si="5">H13*0.2</f>
        <v>1860</v>
      </c>
      <c r="K13" s="39">
        <f t="shared" si="5"/>
        <v>2200</v>
      </c>
      <c r="L13" s="38">
        <f t="shared" ref="L13:L14" si="6">H13*3</f>
        <v>27900</v>
      </c>
      <c r="M13" s="52">
        <f t="shared" ref="M13:M14" si="7">I13*3</f>
        <v>33000</v>
      </c>
      <c r="N13" s="128"/>
      <c r="O13" s="126"/>
    </row>
    <row r="14" spans="1:17" ht="15.9" customHeight="1" x14ac:dyDescent="0.3">
      <c r="A14" s="122"/>
      <c r="B14" s="14" t="s">
        <v>57</v>
      </c>
      <c r="C14" s="15" t="s">
        <v>58</v>
      </c>
      <c r="D14" s="53" t="s">
        <v>10</v>
      </c>
      <c r="E14" s="54" t="s">
        <v>52</v>
      </c>
      <c r="F14" s="55">
        <v>233</v>
      </c>
      <c r="G14" s="56" t="s">
        <v>59</v>
      </c>
      <c r="H14" s="38">
        <v>9600</v>
      </c>
      <c r="I14" s="39">
        <v>12000</v>
      </c>
      <c r="J14" s="38">
        <f t="shared" si="5"/>
        <v>1920</v>
      </c>
      <c r="K14" s="39">
        <f t="shared" si="5"/>
        <v>2400</v>
      </c>
      <c r="L14" s="38">
        <f t="shared" si="6"/>
        <v>28800</v>
      </c>
      <c r="M14" s="52">
        <f t="shared" si="7"/>
        <v>36000</v>
      </c>
      <c r="N14" s="128"/>
      <c r="O14" s="126"/>
    </row>
    <row r="15" spans="1:17" ht="15.9" customHeight="1" x14ac:dyDescent="0.3">
      <c r="A15" s="108" t="s">
        <v>62</v>
      </c>
      <c r="B15" s="16" t="s">
        <v>63</v>
      </c>
      <c r="C15" s="17" t="s">
        <v>64</v>
      </c>
      <c r="D15" s="68" t="s">
        <v>10</v>
      </c>
      <c r="E15" s="69" t="s">
        <v>65</v>
      </c>
      <c r="F15" s="70">
        <v>88</v>
      </c>
      <c r="G15" s="71">
        <v>110</v>
      </c>
      <c r="H15" s="110">
        <f>F15*G15</f>
        <v>9680</v>
      </c>
      <c r="I15" s="111"/>
      <c r="J15" s="112">
        <f>H15*0.2</f>
        <v>1936</v>
      </c>
      <c r="K15" s="113"/>
      <c r="L15" s="112">
        <f>H15*3</f>
        <v>29040</v>
      </c>
      <c r="M15" s="131"/>
      <c r="N15" s="128"/>
      <c r="O15" s="126"/>
    </row>
    <row r="16" spans="1:17" ht="15.9" customHeight="1" x14ac:dyDescent="0.3">
      <c r="A16" s="108"/>
      <c r="B16" s="18" t="s">
        <v>66</v>
      </c>
      <c r="C16" s="19" t="s">
        <v>67</v>
      </c>
      <c r="D16" s="72" t="s">
        <v>61</v>
      </c>
      <c r="E16" s="73" t="s">
        <v>65</v>
      </c>
      <c r="F16" s="74">
        <v>51</v>
      </c>
      <c r="G16" s="75">
        <v>196.07843137254903</v>
      </c>
      <c r="H16" s="114" t="s">
        <v>149</v>
      </c>
      <c r="I16" s="115"/>
      <c r="J16" s="114">
        <f>10000*0.2</f>
        <v>2000</v>
      </c>
      <c r="K16" s="115"/>
      <c r="L16" s="114">
        <f>10000*3</f>
        <v>30000</v>
      </c>
      <c r="M16" s="118"/>
      <c r="N16" s="88">
        <v>20000</v>
      </c>
      <c r="O16" s="88">
        <f>N16*3</f>
        <v>60000</v>
      </c>
    </row>
    <row r="17" spans="1:15" ht="30.75" customHeight="1" x14ac:dyDescent="0.3">
      <c r="A17" s="109"/>
      <c r="B17" s="18" t="s">
        <v>68</v>
      </c>
      <c r="C17" s="19" t="s">
        <v>69</v>
      </c>
      <c r="D17" s="72" t="s">
        <v>61</v>
      </c>
      <c r="E17" s="73" t="s">
        <v>65</v>
      </c>
      <c r="F17" s="74">
        <v>72</v>
      </c>
      <c r="G17" s="75">
        <v>138.88888888888889</v>
      </c>
      <c r="H17" s="116"/>
      <c r="I17" s="117"/>
      <c r="J17" s="116"/>
      <c r="K17" s="117"/>
      <c r="L17" s="116"/>
      <c r="M17" s="119"/>
      <c r="N17" s="89"/>
      <c r="O17" s="89"/>
    </row>
    <row r="18" spans="1:15" ht="24.75" customHeight="1" x14ac:dyDescent="0.3">
      <c r="A18" s="107" t="s">
        <v>70</v>
      </c>
      <c r="B18" s="18" t="s">
        <v>71</v>
      </c>
      <c r="C18" s="19" t="s">
        <v>72</v>
      </c>
      <c r="D18" s="72" t="s">
        <v>61</v>
      </c>
      <c r="E18" s="73" t="s">
        <v>65</v>
      </c>
      <c r="F18" s="74">
        <v>150</v>
      </c>
      <c r="G18" s="75">
        <v>66.666666666666671</v>
      </c>
      <c r="H18" s="116"/>
      <c r="I18" s="117"/>
      <c r="J18" s="116"/>
      <c r="K18" s="117"/>
      <c r="L18" s="116"/>
      <c r="M18" s="119"/>
      <c r="N18" s="89"/>
      <c r="O18" s="89"/>
    </row>
    <row r="19" spans="1:15" ht="25.5" customHeight="1" x14ac:dyDescent="0.3">
      <c r="A19" s="108"/>
      <c r="B19" s="18" t="s">
        <v>73</v>
      </c>
      <c r="C19" s="19" t="s">
        <v>74</v>
      </c>
      <c r="D19" s="72" t="s">
        <v>61</v>
      </c>
      <c r="E19" s="73" t="s">
        <v>65</v>
      </c>
      <c r="F19" s="74">
        <v>201</v>
      </c>
      <c r="G19" s="75">
        <v>49.75124378109453</v>
      </c>
      <c r="H19" s="116"/>
      <c r="I19" s="117"/>
      <c r="J19" s="116"/>
      <c r="K19" s="117"/>
      <c r="L19" s="116"/>
      <c r="M19" s="119"/>
      <c r="N19" s="89"/>
      <c r="O19" s="89"/>
    </row>
    <row r="20" spans="1:15" ht="15.9" customHeight="1" x14ac:dyDescent="0.3">
      <c r="A20" s="107" t="s">
        <v>76</v>
      </c>
      <c r="B20" s="18" t="s">
        <v>77</v>
      </c>
      <c r="C20" s="20" t="s">
        <v>78</v>
      </c>
      <c r="D20" s="72" t="s">
        <v>61</v>
      </c>
      <c r="E20" s="73" t="s">
        <v>79</v>
      </c>
      <c r="F20" s="74">
        <v>82</v>
      </c>
      <c r="G20" s="75">
        <v>121.95121951219512</v>
      </c>
      <c r="H20" s="116"/>
      <c r="I20" s="117"/>
      <c r="J20" s="116"/>
      <c r="K20" s="117"/>
      <c r="L20" s="116"/>
      <c r="M20" s="119"/>
      <c r="N20" s="89"/>
      <c r="O20" s="89"/>
    </row>
    <row r="21" spans="1:15" ht="15.9" customHeight="1" x14ac:dyDescent="0.3">
      <c r="A21" s="108"/>
      <c r="B21" s="18" t="s">
        <v>80</v>
      </c>
      <c r="C21" s="20" t="s">
        <v>81</v>
      </c>
      <c r="D21" s="72" t="s">
        <v>61</v>
      </c>
      <c r="E21" s="73" t="s">
        <v>79</v>
      </c>
      <c r="F21" s="74">
        <v>145</v>
      </c>
      <c r="G21" s="75">
        <v>68.965517241379317</v>
      </c>
      <c r="H21" s="116"/>
      <c r="I21" s="117"/>
      <c r="J21" s="116"/>
      <c r="K21" s="117"/>
      <c r="L21" s="116"/>
      <c r="M21" s="119"/>
      <c r="N21" s="89"/>
      <c r="O21" s="89"/>
    </row>
    <row r="22" spans="1:15" ht="15.9" customHeight="1" x14ac:dyDescent="0.3">
      <c r="A22" s="108"/>
      <c r="B22" s="18" t="s">
        <v>82</v>
      </c>
      <c r="C22" s="20" t="s">
        <v>83</v>
      </c>
      <c r="D22" s="72" t="s">
        <v>61</v>
      </c>
      <c r="E22" s="73" t="s">
        <v>79</v>
      </c>
      <c r="F22" s="74">
        <v>200</v>
      </c>
      <c r="G22" s="75">
        <v>50</v>
      </c>
      <c r="H22" s="116"/>
      <c r="I22" s="117"/>
      <c r="J22" s="116"/>
      <c r="K22" s="117"/>
      <c r="L22" s="116"/>
      <c r="M22" s="119"/>
      <c r="N22" s="89"/>
      <c r="O22" s="89"/>
    </row>
    <row r="23" spans="1:15" ht="15.9" customHeight="1" x14ac:dyDescent="0.3">
      <c r="A23" s="108"/>
      <c r="B23" s="18" t="s">
        <v>84</v>
      </c>
      <c r="C23" s="20" t="s">
        <v>85</v>
      </c>
      <c r="D23" s="72" t="s">
        <v>61</v>
      </c>
      <c r="E23" s="73" t="s">
        <v>79</v>
      </c>
      <c r="F23" s="74">
        <v>254</v>
      </c>
      <c r="G23" s="75">
        <v>39.370078740157481</v>
      </c>
      <c r="H23" s="116"/>
      <c r="I23" s="117"/>
      <c r="J23" s="116"/>
      <c r="K23" s="117"/>
      <c r="L23" s="116"/>
      <c r="M23" s="119"/>
      <c r="N23" s="89"/>
      <c r="O23" s="89"/>
    </row>
    <row r="24" spans="1:15" ht="27.75" customHeight="1" x14ac:dyDescent="0.3">
      <c r="A24" s="107" t="s">
        <v>86</v>
      </c>
      <c r="B24" s="18" t="s">
        <v>87</v>
      </c>
      <c r="C24" s="19" t="s">
        <v>88</v>
      </c>
      <c r="D24" s="72" t="s">
        <v>61</v>
      </c>
      <c r="E24" s="73" t="s">
        <v>65</v>
      </c>
      <c r="F24" s="74">
        <v>153</v>
      </c>
      <c r="G24" s="75">
        <v>65.359477124183002</v>
      </c>
      <c r="H24" s="116"/>
      <c r="I24" s="117"/>
      <c r="J24" s="116"/>
      <c r="K24" s="117"/>
      <c r="L24" s="116"/>
      <c r="M24" s="119"/>
      <c r="N24" s="89"/>
      <c r="O24" s="89"/>
    </row>
    <row r="25" spans="1:15" ht="27.75" customHeight="1" x14ac:dyDescent="0.3">
      <c r="A25" s="109"/>
      <c r="B25" s="18" t="s">
        <v>89</v>
      </c>
      <c r="C25" s="19" t="s">
        <v>90</v>
      </c>
      <c r="D25" s="72" t="s">
        <v>61</v>
      </c>
      <c r="E25" s="73" t="s">
        <v>65</v>
      </c>
      <c r="F25" s="76">
        <v>204</v>
      </c>
      <c r="G25" s="77">
        <v>49.019607843137258</v>
      </c>
      <c r="H25" s="116"/>
      <c r="I25" s="117"/>
      <c r="J25" s="116"/>
      <c r="K25" s="117"/>
      <c r="L25" s="116"/>
      <c r="M25" s="119"/>
      <c r="N25" s="89"/>
      <c r="O25" s="89"/>
    </row>
    <row r="26" spans="1:15" ht="60.75" customHeight="1" thickBot="1" x14ac:dyDescent="0.35">
      <c r="A26" s="101" t="s">
        <v>94</v>
      </c>
      <c r="B26" s="102"/>
      <c r="C26" s="21" t="s">
        <v>95</v>
      </c>
      <c r="D26" s="78" t="s">
        <v>61</v>
      </c>
      <c r="E26" s="79" t="s">
        <v>96</v>
      </c>
      <c r="F26" s="80">
        <v>652</v>
      </c>
      <c r="G26" s="81">
        <v>27</v>
      </c>
      <c r="H26" s="103">
        <f>F26*G26</f>
        <v>17604</v>
      </c>
      <c r="I26" s="104"/>
      <c r="J26" s="103">
        <f>H26*0.2</f>
        <v>3520.8</v>
      </c>
      <c r="K26" s="104"/>
      <c r="L26" s="105">
        <f>H26*3</f>
        <v>52812</v>
      </c>
      <c r="M26" s="106"/>
      <c r="N26" s="90"/>
      <c r="O26" s="90"/>
    </row>
    <row r="27" spans="1:15" ht="21" customHeight="1" x14ac:dyDescent="0.3">
      <c r="A27" s="22" t="s">
        <v>98</v>
      </c>
      <c r="N27" s="23"/>
    </row>
    <row r="28" spans="1:15" x14ac:dyDescent="0.3">
      <c r="A28" s="2" t="s">
        <v>99</v>
      </c>
      <c r="N28" s="24"/>
    </row>
    <row r="29" spans="1:15" ht="17.25" customHeight="1" x14ac:dyDescent="0.3">
      <c r="A29" s="2" t="s">
        <v>100</v>
      </c>
    </row>
    <row r="30" spans="1:15" x14ac:dyDescent="0.3">
      <c r="A30" s="22" t="s">
        <v>101</v>
      </c>
    </row>
  </sheetData>
  <mergeCells count="34">
    <mergeCell ref="A1:M1"/>
    <mergeCell ref="N2:O2"/>
    <mergeCell ref="H3:I3"/>
    <mergeCell ref="J3:K3"/>
    <mergeCell ref="L3:M3"/>
    <mergeCell ref="O12:O15"/>
    <mergeCell ref="N12:N15"/>
    <mergeCell ref="H5:I5"/>
    <mergeCell ref="J5:K5"/>
    <mergeCell ref="L5:M5"/>
    <mergeCell ref="L15:M15"/>
    <mergeCell ref="J16:K25"/>
    <mergeCell ref="L16:M25"/>
    <mergeCell ref="A11:A14"/>
    <mergeCell ref="N16:N26"/>
    <mergeCell ref="H4:I4"/>
    <mergeCell ref="J4:K4"/>
    <mergeCell ref="L4:M4"/>
    <mergeCell ref="O16:O26"/>
    <mergeCell ref="B8:B9"/>
    <mergeCell ref="A6:A10"/>
    <mergeCell ref="B11:G11"/>
    <mergeCell ref="B6:F6"/>
    <mergeCell ref="A26:B26"/>
    <mergeCell ref="H26:I26"/>
    <mergeCell ref="J26:K26"/>
    <mergeCell ref="L26:M26"/>
    <mergeCell ref="A18:A19"/>
    <mergeCell ref="A20:A23"/>
    <mergeCell ref="A24:A25"/>
    <mergeCell ref="A15:A17"/>
    <mergeCell ref="H15:I15"/>
    <mergeCell ref="J15:K15"/>
    <mergeCell ref="H16:I25"/>
  </mergeCells>
  <pageMargins left="0.7" right="0.7" top="0.75" bottom="0.75" header="0.3" footer="0.3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04A9-76BA-4361-96F0-63D3869143DC}">
  <dimension ref="B1:I76"/>
  <sheetViews>
    <sheetView tabSelected="1" workbookViewId="0">
      <selection activeCell="E22" sqref="E22"/>
    </sheetView>
  </sheetViews>
  <sheetFormatPr baseColWidth="10" defaultRowHeight="14.4" x14ac:dyDescent="0.3"/>
  <cols>
    <col min="2" max="2" width="12.33203125" customWidth="1"/>
    <col min="3" max="3" width="22.109375" customWidth="1"/>
    <col min="4" max="4" width="16.88671875" customWidth="1"/>
    <col min="5" max="5" width="19.33203125" customWidth="1"/>
    <col min="6" max="8" width="18.5546875" customWidth="1"/>
    <col min="9" max="9" width="24" customWidth="1"/>
  </cols>
  <sheetData>
    <row r="1" spans="2:9" ht="21" x14ac:dyDescent="0.4">
      <c r="B1" s="25"/>
    </row>
    <row r="3" spans="2:9" x14ac:dyDescent="0.3">
      <c r="B3" s="138" t="s">
        <v>158</v>
      </c>
      <c r="C3" s="138"/>
      <c r="D3" s="138"/>
      <c r="E3" s="138"/>
      <c r="F3" s="138"/>
      <c r="G3" s="138"/>
      <c r="H3" s="138"/>
      <c r="I3" s="138"/>
    </row>
    <row r="4" spans="2:9" x14ac:dyDescent="0.3">
      <c r="B4" s="138"/>
      <c r="C4" s="138"/>
      <c r="D4" s="138"/>
      <c r="E4" s="138"/>
      <c r="F4" s="138"/>
      <c r="G4" s="138"/>
      <c r="H4" s="138"/>
      <c r="I4" s="138"/>
    </row>
    <row r="6" spans="2:9" s="26" customFormat="1" ht="43.2" x14ac:dyDescent="0.3">
      <c r="B6" s="83" t="s">
        <v>102</v>
      </c>
      <c r="C6" s="83" t="s">
        <v>103</v>
      </c>
      <c r="D6" s="83" t="s">
        <v>104</v>
      </c>
      <c r="E6" s="83" t="s">
        <v>105</v>
      </c>
      <c r="F6" s="83" t="s">
        <v>160</v>
      </c>
      <c r="G6" s="83" t="s">
        <v>150</v>
      </c>
      <c r="H6" s="84" t="s">
        <v>159</v>
      </c>
    </row>
    <row r="7" spans="2:9" x14ac:dyDescent="0.3">
      <c r="B7" s="40" t="s">
        <v>95</v>
      </c>
      <c r="C7" s="28"/>
      <c r="D7" s="41">
        <v>652</v>
      </c>
      <c r="E7" s="27">
        <v>27</v>
      </c>
      <c r="F7" s="42">
        <v>17604</v>
      </c>
      <c r="G7" s="43" t="s">
        <v>153</v>
      </c>
      <c r="H7" s="44">
        <f>Familles4[[#This Row],[montant unitaire €  /ha]]*Familles4[[#This Row],[nb plafond hectares financés (ha)]]*3</f>
        <v>52812</v>
      </c>
    </row>
    <row r="8" spans="2:9" x14ac:dyDescent="0.3">
      <c r="B8" s="40" t="s">
        <v>39</v>
      </c>
      <c r="C8" s="28" t="s">
        <v>114</v>
      </c>
      <c r="D8" s="41">
        <v>284</v>
      </c>
      <c r="E8" s="27">
        <v>170</v>
      </c>
      <c r="F8" s="42">
        <v>48280</v>
      </c>
      <c r="G8" s="43" t="s">
        <v>153</v>
      </c>
      <c r="H8" s="44">
        <f>Familles4[[#This Row],[montant unitaire €  /ha]]*Familles4[[#This Row],[nb plafond hectares financés (ha)]]*3</f>
        <v>144840</v>
      </c>
    </row>
    <row r="9" spans="2:9" x14ac:dyDescent="0.3">
      <c r="B9" s="40" t="s">
        <v>39</v>
      </c>
      <c r="C9" s="28" t="s">
        <v>115</v>
      </c>
      <c r="D9" s="41">
        <v>284</v>
      </c>
      <c r="E9" s="27">
        <v>85</v>
      </c>
      <c r="F9" s="42">
        <v>24140</v>
      </c>
      <c r="G9" s="43" t="s">
        <v>153</v>
      </c>
      <c r="H9" s="44">
        <f>Familles4[[#This Row],[montant unitaire €  /ha]]*Familles4[[#This Row],[nb plafond hectares financés (ha)]]*3</f>
        <v>72420</v>
      </c>
    </row>
    <row r="10" spans="2:9" x14ac:dyDescent="0.3">
      <c r="B10" s="40" t="s">
        <v>78</v>
      </c>
      <c r="C10" s="28"/>
      <c r="D10" s="41">
        <v>82</v>
      </c>
      <c r="E10" s="45">
        <v>121.95121951219512</v>
      </c>
      <c r="F10" s="42">
        <v>10000</v>
      </c>
      <c r="G10" s="43" t="s">
        <v>153</v>
      </c>
      <c r="H10" s="44">
        <f>Familles4[[#This Row],[montant unitaire €  /ha]]*Familles4[[#This Row],[nb plafond hectares financés (ha)]]*3</f>
        <v>30000</v>
      </c>
    </row>
    <row r="11" spans="2:9" x14ac:dyDescent="0.3">
      <c r="B11" s="40" t="s">
        <v>81</v>
      </c>
      <c r="C11" s="28"/>
      <c r="D11" s="41">
        <v>145</v>
      </c>
      <c r="E11" s="45">
        <v>68.965517241379317</v>
      </c>
      <c r="F11" s="42">
        <v>10000</v>
      </c>
      <c r="G11" s="43" t="s">
        <v>153</v>
      </c>
      <c r="H11" s="44">
        <f>Familles4[[#This Row],[montant unitaire €  /ha]]*Familles4[[#This Row],[nb plafond hectares financés (ha)]]*3</f>
        <v>30000.000000000007</v>
      </c>
    </row>
    <row r="12" spans="2:9" x14ac:dyDescent="0.3">
      <c r="B12" s="40" t="s">
        <v>83</v>
      </c>
      <c r="C12" s="28"/>
      <c r="D12" s="41">
        <v>200</v>
      </c>
      <c r="E12" s="27">
        <v>50</v>
      </c>
      <c r="F12" s="42">
        <v>10000</v>
      </c>
      <c r="G12" s="43" t="s">
        <v>153</v>
      </c>
      <c r="H12" s="44">
        <f>Familles4[[#This Row],[montant unitaire €  /ha]]*Familles4[[#This Row],[nb plafond hectares financés (ha)]]*3</f>
        <v>30000</v>
      </c>
    </row>
    <row r="13" spans="2:9" x14ac:dyDescent="0.3">
      <c r="B13" s="40" t="s">
        <v>85</v>
      </c>
      <c r="C13" s="28"/>
      <c r="D13" s="41">
        <v>254</v>
      </c>
      <c r="E13" s="45">
        <v>39.370078740157481</v>
      </c>
      <c r="F13" s="42">
        <v>10000</v>
      </c>
      <c r="G13" s="43" t="s">
        <v>153</v>
      </c>
      <c r="H13" s="44">
        <f>Familles4[[#This Row],[montant unitaire €  /ha]]*Familles4[[#This Row],[nb plafond hectares financés (ha)]]*3</f>
        <v>30000</v>
      </c>
    </row>
    <row r="14" spans="2:9" x14ac:dyDescent="0.3">
      <c r="B14" s="40" t="s">
        <v>33</v>
      </c>
      <c r="C14" s="28" t="s">
        <v>122</v>
      </c>
      <c r="D14" s="41">
        <v>212</v>
      </c>
      <c r="E14" s="27">
        <v>170</v>
      </c>
      <c r="F14" s="42">
        <v>36040</v>
      </c>
      <c r="G14" s="43" t="s">
        <v>153</v>
      </c>
      <c r="H14" s="44">
        <f>Familles4[[#This Row],[montant unitaire €  /ha]]*Familles4[[#This Row],[nb plafond hectares financés (ha)]]*3</f>
        <v>108120</v>
      </c>
    </row>
    <row r="15" spans="2:9" x14ac:dyDescent="0.3">
      <c r="B15" s="40" t="s">
        <v>33</v>
      </c>
      <c r="C15" s="28" t="s">
        <v>123</v>
      </c>
      <c r="D15" s="41">
        <v>212</v>
      </c>
      <c r="E15" s="27">
        <v>85</v>
      </c>
      <c r="F15" s="42">
        <v>18020</v>
      </c>
      <c r="G15" s="43" t="s">
        <v>153</v>
      </c>
      <c r="H15" s="44">
        <f>Familles4[[#This Row],[montant unitaire €  /ha]]*Familles4[[#This Row],[nb plafond hectares financés (ha)]]*3</f>
        <v>54060</v>
      </c>
    </row>
    <row r="16" spans="2:9" x14ac:dyDescent="0.3">
      <c r="B16" s="40" t="s">
        <v>51</v>
      </c>
      <c r="C16" s="28" t="s">
        <v>124</v>
      </c>
      <c r="D16" s="41">
        <v>121</v>
      </c>
      <c r="E16" s="45">
        <v>82.644628099173559</v>
      </c>
      <c r="F16" s="42">
        <v>10000</v>
      </c>
      <c r="G16" s="43" t="s">
        <v>153</v>
      </c>
      <c r="H16" s="44">
        <f>Familles4[[#This Row],[montant unitaire €  /ha]]*Familles4[[#This Row],[nb plafond hectares financés (ha)]]*3</f>
        <v>30000</v>
      </c>
    </row>
    <row r="17" spans="2:8" x14ac:dyDescent="0.3">
      <c r="B17" s="40" t="s">
        <v>51</v>
      </c>
      <c r="C17" s="28" t="s">
        <v>125</v>
      </c>
      <c r="D17" s="41">
        <v>121</v>
      </c>
      <c r="E17" s="45">
        <v>74.380165289256198</v>
      </c>
      <c r="F17" s="42">
        <v>9000</v>
      </c>
      <c r="G17" s="43" t="s">
        <v>153</v>
      </c>
      <c r="H17" s="44">
        <f>Familles4[[#This Row],[montant unitaire €  /ha]]*Familles4[[#This Row],[nb plafond hectares financés (ha)]]*3</f>
        <v>27000</v>
      </c>
    </row>
    <row r="18" spans="2:8" x14ac:dyDescent="0.3">
      <c r="B18" s="40" t="s">
        <v>55</v>
      </c>
      <c r="C18" s="28" t="s">
        <v>126</v>
      </c>
      <c r="D18" s="41">
        <v>177</v>
      </c>
      <c r="E18" s="45">
        <v>62.146892655367232</v>
      </c>
      <c r="F18" s="42">
        <v>11000</v>
      </c>
      <c r="G18" s="43" t="s">
        <v>153</v>
      </c>
      <c r="H18" s="44">
        <f>Familles4[[#This Row],[montant unitaire €  /ha]]*Familles4[[#This Row],[nb plafond hectares financés (ha)]]*3</f>
        <v>33000</v>
      </c>
    </row>
    <row r="19" spans="2:8" x14ac:dyDescent="0.3">
      <c r="B19" s="40" t="s">
        <v>55</v>
      </c>
      <c r="C19" s="28" t="s">
        <v>127</v>
      </c>
      <c r="D19" s="41">
        <v>177</v>
      </c>
      <c r="E19" s="45">
        <v>52.542372881355931</v>
      </c>
      <c r="F19" s="42">
        <v>9300</v>
      </c>
      <c r="G19" s="43" t="s">
        <v>153</v>
      </c>
      <c r="H19" s="44">
        <f>Familles4[[#This Row],[montant unitaire €  /ha]]*Familles4[[#This Row],[nb plafond hectares financés (ha)]]*3</f>
        <v>27900</v>
      </c>
    </row>
    <row r="20" spans="2:8" x14ac:dyDescent="0.3">
      <c r="B20" s="40" t="s">
        <v>58</v>
      </c>
      <c r="C20" s="28" t="s">
        <v>128</v>
      </c>
      <c r="D20" s="41">
        <v>233</v>
      </c>
      <c r="E20" s="45">
        <v>51.502145922746784</v>
      </c>
      <c r="F20" s="42">
        <v>12000</v>
      </c>
      <c r="G20" s="43" t="s">
        <v>153</v>
      </c>
      <c r="H20" s="44">
        <f>Familles4[[#This Row],[montant unitaire €  /ha]]*Familles4[[#This Row],[nb plafond hectares financés (ha)]]*3</f>
        <v>36000</v>
      </c>
    </row>
    <row r="21" spans="2:8" x14ac:dyDescent="0.3">
      <c r="B21" s="40" t="s">
        <v>58</v>
      </c>
      <c r="C21" s="28" t="s">
        <v>129</v>
      </c>
      <c r="D21" s="41">
        <v>233</v>
      </c>
      <c r="E21" s="45">
        <v>41.201716738197426</v>
      </c>
      <c r="F21" s="42">
        <v>9600</v>
      </c>
      <c r="G21" s="43" t="s">
        <v>153</v>
      </c>
      <c r="H21" s="44">
        <f>Familles4[[#This Row],[montant unitaire €  /ha]]*Familles4[[#This Row],[nb plafond hectares financés (ha)]]*3</f>
        <v>28800</v>
      </c>
    </row>
    <row r="22" spans="2:8" x14ac:dyDescent="0.3">
      <c r="B22" s="40" t="s">
        <v>72</v>
      </c>
      <c r="C22" s="28"/>
      <c r="D22" s="41">
        <v>150</v>
      </c>
      <c r="E22" s="45">
        <v>66.666666666666671</v>
      </c>
      <c r="F22" s="42">
        <v>10000</v>
      </c>
      <c r="G22" s="43" t="s">
        <v>153</v>
      </c>
      <c r="H22" s="44">
        <f>Familles4[[#This Row],[montant unitaire €  /ha]]*Familles4[[#This Row],[nb plafond hectares financés (ha)]]*3</f>
        <v>30000</v>
      </c>
    </row>
    <row r="23" spans="2:8" x14ac:dyDescent="0.3">
      <c r="B23" s="40" t="s">
        <v>74</v>
      </c>
      <c r="C23" s="28"/>
      <c r="D23" s="41">
        <v>201</v>
      </c>
      <c r="E23" s="45">
        <v>49.75124378109453</v>
      </c>
      <c r="F23" s="42">
        <v>10000</v>
      </c>
      <c r="G23" s="43" t="s">
        <v>153</v>
      </c>
      <c r="H23" s="44">
        <f>Familles4[[#This Row],[montant unitaire €  /ha]]*Familles4[[#This Row],[nb plafond hectares financés (ha)]]*3</f>
        <v>30000</v>
      </c>
    </row>
    <row r="24" spans="2:8" x14ac:dyDescent="0.3">
      <c r="B24" s="40" t="s">
        <v>88</v>
      </c>
      <c r="C24" s="28"/>
      <c r="D24" s="41">
        <v>153</v>
      </c>
      <c r="E24" s="45">
        <v>65.359477124183002</v>
      </c>
      <c r="F24" s="42">
        <v>10000</v>
      </c>
      <c r="G24" s="43" t="s">
        <v>153</v>
      </c>
      <c r="H24" s="44">
        <f>Familles4[[#This Row],[montant unitaire €  /ha]]*Familles4[[#This Row],[nb plafond hectares financés (ha)]]*3</f>
        <v>30000</v>
      </c>
    </row>
    <row r="25" spans="2:8" x14ac:dyDescent="0.3">
      <c r="B25" s="40" t="s">
        <v>90</v>
      </c>
      <c r="C25" s="28"/>
      <c r="D25" s="41">
        <v>204</v>
      </c>
      <c r="E25" s="45">
        <v>49.019607843137258</v>
      </c>
      <c r="F25" s="42">
        <v>10000</v>
      </c>
      <c r="G25" s="43" t="s">
        <v>153</v>
      </c>
      <c r="H25" s="44">
        <f>Familles4[[#This Row],[montant unitaire €  /ha]]*Familles4[[#This Row],[nb plafond hectares financés (ha)]]*3</f>
        <v>30000</v>
      </c>
    </row>
    <row r="26" spans="2:8" x14ac:dyDescent="0.3">
      <c r="B26" s="40" t="s">
        <v>25</v>
      </c>
      <c r="C26" s="28" t="s">
        <v>138</v>
      </c>
      <c r="D26" s="41">
        <v>201</v>
      </c>
      <c r="E26" s="27">
        <v>170</v>
      </c>
      <c r="F26" s="42">
        <v>34170</v>
      </c>
      <c r="G26" s="43" t="s">
        <v>153</v>
      </c>
      <c r="H26" s="44">
        <f>Familles4[[#This Row],[montant unitaire €  /ha]]*Familles4[[#This Row],[nb plafond hectares financés (ha)]]*3</f>
        <v>102510</v>
      </c>
    </row>
    <row r="27" spans="2:8" x14ac:dyDescent="0.3">
      <c r="B27" s="40" t="s">
        <v>25</v>
      </c>
      <c r="C27" s="28" t="s">
        <v>139</v>
      </c>
      <c r="D27" s="41">
        <v>201</v>
      </c>
      <c r="E27" s="27">
        <v>85</v>
      </c>
      <c r="F27" s="42">
        <v>17085</v>
      </c>
      <c r="G27" s="43" t="s">
        <v>153</v>
      </c>
      <c r="H27" s="44">
        <f>Familles4[[#This Row],[montant unitaire €  /ha]]*Familles4[[#This Row],[nb plafond hectares financés (ha)]]*3</f>
        <v>51255</v>
      </c>
    </row>
    <row r="28" spans="2:8" x14ac:dyDescent="0.3">
      <c r="B28" s="40" t="s">
        <v>67</v>
      </c>
      <c r="C28" s="28"/>
      <c r="D28" s="41">
        <v>51</v>
      </c>
      <c r="E28" s="45">
        <v>196.07843137254903</v>
      </c>
      <c r="F28" s="42">
        <v>10000</v>
      </c>
      <c r="G28" s="43" t="s">
        <v>153</v>
      </c>
      <c r="H28" s="44">
        <f>Familles4[[#This Row],[montant unitaire €  /ha]]*Familles4[[#This Row],[nb plafond hectares financés (ha)]]*3</f>
        <v>30000</v>
      </c>
    </row>
    <row r="29" spans="2:8" x14ac:dyDescent="0.3">
      <c r="B29" s="40" t="s">
        <v>64</v>
      </c>
      <c r="C29" s="28"/>
      <c r="D29" s="41">
        <v>88</v>
      </c>
      <c r="E29" s="27">
        <v>110</v>
      </c>
      <c r="F29" s="42">
        <v>9680</v>
      </c>
      <c r="G29" s="43" t="s">
        <v>153</v>
      </c>
      <c r="H29" s="44">
        <f>Familles4[[#This Row],[montant unitaire €  /ha]]*Familles4[[#This Row],[nb plafond hectares financés (ha)]]*3</f>
        <v>29040</v>
      </c>
    </row>
    <row r="30" spans="2:8" x14ac:dyDescent="0.3">
      <c r="B30" s="40" t="s">
        <v>69</v>
      </c>
      <c r="C30" s="28"/>
      <c r="D30" s="41">
        <v>72</v>
      </c>
      <c r="E30" s="45">
        <v>138.88888888888889</v>
      </c>
      <c r="F30" s="42">
        <v>10000</v>
      </c>
      <c r="G30" s="43" t="s">
        <v>153</v>
      </c>
      <c r="H30" s="44">
        <f>Familles4[[#This Row],[montant unitaire €  /ha]]*Familles4[[#This Row],[nb plafond hectares financés (ha)]]*3</f>
        <v>30000</v>
      </c>
    </row>
    <row r="31" spans="2:8" x14ac:dyDescent="0.3">
      <c r="B31" s="40" t="s">
        <v>9</v>
      </c>
      <c r="C31" s="28"/>
      <c r="D31" s="41">
        <v>92</v>
      </c>
      <c r="E31" s="27">
        <v>85</v>
      </c>
      <c r="F31" s="42">
        <v>7820</v>
      </c>
      <c r="G31" s="43" t="s">
        <v>153</v>
      </c>
      <c r="H31" s="44">
        <f>Familles4[[#This Row],[montant unitaire €  /ha]]*Familles4[[#This Row],[nb plafond hectares financés (ha)]]*3</f>
        <v>23460</v>
      </c>
    </row>
    <row r="32" spans="2:8" x14ac:dyDescent="0.3">
      <c r="B32" s="40" t="s">
        <v>16</v>
      </c>
      <c r="C32" s="44"/>
      <c r="D32" s="41">
        <v>69</v>
      </c>
      <c r="E32" s="139">
        <v>90</v>
      </c>
      <c r="F32" s="44">
        <v>6210</v>
      </c>
      <c r="G32" s="43" t="s">
        <v>153</v>
      </c>
      <c r="H32" s="44">
        <f>Familles4[[#This Row],[montant unitaire €  /ha]]*Familles4[[#This Row],[nb plafond hectares financés (ha)]]*3</f>
        <v>18630</v>
      </c>
    </row>
    <row r="33" spans="2:8" x14ac:dyDescent="0.3">
      <c r="B33" s="46" t="s">
        <v>43</v>
      </c>
      <c r="C33" s="28"/>
      <c r="D33" s="41">
        <v>527</v>
      </c>
      <c r="E33" s="27">
        <v>37</v>
      </c>
      <c r="F33" s="42"/>
      <c r="G33" s="47" t="s">
        <v>154</v>
      </c>
      <c r="H33" s="42"/>
    </row>
    <row r="34" spans="2:8" x14ac:dyDescent="0.3">
      <c r="B34" s="46" t="s">
        <v>44</v>
      </c>
      <c r="C34" s="28"/>
      <c r="D34" s="41">
        <v>780</v>
      </c>
      <c r="E34" s="27">
        <v>37</v>
      </c>
      <c r="F34" s="42"/>
      <c r="G34" s="47" t="s">
        <v>154</v>
      </c>
      <c r="H34" s="28"/>
    </row>
    <row r="35" spans="2:8" x14ac:dyDescent="0.3">
      <c r="B35" s="46" t="s">
        <v>34</v>
      </c>
      <c r="C35" s="28" t="s">
        <v>106</v>
      </c>
      <c r="D35" s="41">
        <v>204</v>
      </c>
      <c r="E35" s="27">
        <v>170</v>
      </c>
      <c r="F35" s="42"/>
      <c r="G35" s="47" t="s">
        <v>154</v>
      </c>
      <c r="H35" s="28"/>
    </row>
    <row r="36" spans="2:8" x14ac:dyDescent="0.3">
      <c r="B36" s="46" t="s">
        <v>34</v>
      </c>
      <c r="C36" s="28" t="s">
        <v>107</v>
      </c>
      <c r="D36" s="41">
        <v>204</v>
      </c>
      <c r="E36" s="27">
        <v>85</v>
      </c>
      <c r="F36" s="42"/>
      <c r="G36" s="47" t="s">
        <v>154</v>
      </c>
      <c r="H36" s="28"/>
    </row>
    <row r="37" spans="2:8" x14ac:dyDescent="0.3">
      <c r="B37" s="46" t="s">
        <v>35</v>
      </c>
      <c r="C37" s="28" t="s">
        <v>108</v>
      </c>
      <c r="D37" s="41">
        <v>225</v>
      </c>
      <c r="E37" s="27">
        <v>170</v>
      </c>
      <c r="F37" s="42"/>
      <c r="G37" s="47" t="s">
        <v>154</v>
      </c>
      <c r="H37" s="28"/>
    </row>
    <row r="38" spans="2:8" x14ac:dyDescent="0.3">
      <c r="B38" s="46" t="s">
        <v>35</v>
      </c>
      <c r="C38" s="28" t="s">
        <v>109</v>
      </c>
      <c r="D38" s="41">
        <v>225</v>
      </c>
      <c r="E38" s="27">
        <v>85</v>
      </c>
      <c r="F38" s="42"/>
      <c r="G38" s="47" t="s">
        <v>154</v>
      </c>
      <c r="H38" s="28"/>
    </row>
    <row r="39" spans="2:8" x14ac:dyDescent="0.3">
      <c r="B39" s="46" t="s">
        <v>36</v>
      </c>
      <c r="C39" s="28" t="s">
        <v>110</v>
      </c>
      <c r="D39" s="41">
        <v>324</v>
      </c>
      <c r="E39" s="27">
        <v>170</v>
      </c>
      <c r="F39" s="42"/>
      <c r="G39" s="47" t="s">
        <v>154</v>
      </c>
      <c r="H39" s="28"/>
    </row>
    <row r="40" spans="2:8" x14ac:dyDescent="0.3">
      <c r="B40" s="46" t="s">
        <v>36</v>
      </c>
      <c r="C40" s="28" t="s">
        <v>111</v>
      </c>
      <c r="D40" s="41">
        <v>324</v>
      </c>
      <c r="E40" s="27">
        <v>85</v>
      </c>
      <c r="F40" s="42"/>
      <c r="G40" s="47" t="s">
        <v>154</v>
      </c>
      <c r="H40" s="28"/>
    </row>
    <row r="41" spans="2:8" x14ac:dyDescent="0.3">
      <c r="B41" s="46" t="s">
        <v>37</v>
      </c>
      <c r="C41" s="28" t="s">
        <v>112</v>
      </c>
      <c r="D41" s="41">
        <v>220</v>
      </c>
      <c r="E41" s="27">
        <v>170</v>
      </c>
      <c r="F41" s="42"/>
      <c r="G41" s="47" t="s">
        <v>154</v>
      </c>
      <c r="H41" s="28"/>
    </row>
    <row r="42" spans="2:8" x14ac:dyDescent="0.3">
      <c r="B42" s="46" t="s">
        <v>37</v>
      </c>
      <c r="C42" s="28" t="s">
        <v>113</v>
      </c>
      <c r="D42" s="41">
        <v>220</v>
      </c>
      <c r="E42" s="27">
        <v>85</v>
      </c>
      <c r="F42" s="42"/>
      <c r="G42" s="47" t="s">
        <v>154</v>
      </c>
      <c r="H42" s="28"/>
    </row>
    <row r="43" spans="2:8" x14ac:dyDescent="0.3">
      <c r="B43" s="46" t="s">
        <v>40</v>
      </c>
      <c r="C43" s="28" t="s">
        <v>116</v>
      </c>
      <c r="D43" s="41">
        <v>347</v>
      </c>
      <c r="E43" s="27">
        <v>170</v>
      </c>
      <c r="F43" s="42"/>
      <c r="G43" s="47" t="s">
        <v>154</v>
      </c>
      <c r="H43" s="28"/>
    </row>
    <row r="44" spans="2:8" x14ac:dyDescent="0.3">
      <c r="B44" s="46" t="s">
        <v>40</v>
      </c>
      <c r="C44" s="28" t="s">
        <v>117</v>
      </c>
      <c r="D44" s="41">
        <v>347</v>
      </c>
      <c r="E44" s="27">
        <v>85</v>
      </c>
      <c r="F44" s="42"/>
      <c r="G44" s="47" t="s">
        <v>154</v>
      </c>
      <c r="H44" s="28"/>
    </row>
    <row r="45" spans="2:8" x14ac:dyDescent="0.3">
      <c r="B45" s="46" t="s">
        <v>97</v>
      </c>
      <c r="C45" s="28"/>
      <c r="D45" s="41">
        <v>358</v>
      </c>
      <c r="E45" s="27">
        <v>42</v>
      </c>
      <c r="F45" s="42"/>
      <c r="G45" s="47" t="s">
        <v>154</v>
      </c>
      <c r="H45" s="28"/>
    </row>
    <row r="46" spans="2:8" x14ac:dyDescent="0.3">
      <c r="B46" s="46" t="s">
        <v>12</v>
      </c>
      <c r="C46" s="28"/>
      <c r="D46" s="41">
        <v>119</v>
      </c>
      <c r="E46" s="27">
        <v>85</v>
      </c>
      <c r="F46" s="42"/>
      <c r="G46" s="47" t="s">
        <v>154</v>
      </c>
      <c r="H46" s="28"/>
    </row>
    <row r="47" spans="2:8" x14ac:dyDescent="0.3">
      <c r="B47" s="46" t="s">
        <v>13</v>
      </c>
      <c r="C47" s="28"/>
      <c r="D47" s="41">
        <v>201</v>
      </c>
      <c r="E47" s="27">
        <v>85</v>
      </c>
      <c r="F47" s="42"/>
      <c r="G47" s="47" t="s">
        <v>154</v>
      </c>
      <c r="H47" s="28"/>
    </row>
    <row r="48" spans="2:8" x14ac:dyDescent="0.3">
      <c r="B48" s="46" t="s">
        <v>30</v>
      </c>
      <c r="C48" s="28" t="s">
        <v>118</v>
      </c>
      <c r="D48" s="41">
        <v>105</v>
      </c>
      <c r="E48" s="27">
        <v>170</v>
      </c>
      <c r="F48" s="42"/>
      <c r="G48" s="47" t="s">
        <v>154</v>
      </c>
      <c r="H48" s="28"/>
    </row>
    <row r="49" spans="2:8" x14ac:dyDescent="0.3">
      <c r="B49" s="46" t="s">
        <v>30</v>
      </c>
      <c r="C49" s="28" t="s">
        <v>119</v>
      </c>
      <c r="D49" s="41">
        <v>105</v>
      </c>
      <c r="E49" s="27">
        <v>85</v>
      </c>
      <c r="F49" s="42"/>
      <c r="G49" s="47" t="s">
        <v>154</v>
      </c>
      <c r="H49" s="28"/>
    </row>
    <row r="50" spans="2:8" x14ac:dyDescent="0.3">
      <c r="B50" s="46" t="s">
        <v>31</v>
      </c>
      <c r="C50" s="28" t="s">
        <v>120</v>
      </c>
      <c r="D50" s="41">
        <v>136</v>
      </c>
      <c r="E50" s="27">
        <v>170</v>
      </c>
      <c r="F50" s="42"/>
      <c r="G50" s="47" t="s">
        <v>154</v>
      </c>
      <c r="H50" s="28"/>
    </row>
    <row r="51" spans="2:8" x14ac:dyDescent="0.3">
      <c r="B51" s="46" t="s">
        <v>31</v>
      </c>
      <c r="C51" s="28" t="s">
        <v>121</v>
      </c>
      <c r="D51" s="41">
        <v>136</v>
      </c>
      <c r="E51" s="27">
        <v>85</v>
      </c>
      <c r="F51" s="42"/>
      <c r="G51" s="47" t="s">
        <v>154</v>
      </c>
      <c r="H51" s="28"/>
    </row>
    <row r="52" spans="2:8" x14ac:dyDescent="0.3">
      <c r="B52" s="46" t="s">
        <v>91</v>
      </c>
      <c r="C52" s="28" t="s">
        <v>155</v>
      </c>
      <c r="D52" s="41">
        <v>800</v>
      </c>
      <c r="E52" s="27">
        <v>12.5</v>
      </c>
      <c r="F52" s="42"/>
      <c r="G52" s="47" t="s">
        <v>154</v>
      </c>
      <c r="H52" s="28"/>
    </row>
    <row r="53" spans="2:8" x14ac:dyDescent="0.3">
      <c r="B53" s="46" t="s">
        <v>92</v>
      </c>
      <c r="C53" s="28" t="s">
        <v>156</v>
      </c>
      <c r="D53" s="41">
        <v>62</v>
      </c>
      <c r="E53" s="45">
        <v>161.29032258064515</v>
      </c>
      <c r="F53" s="42"/>
      <c r="G53" s="47" t="s">
        <v>154</v>
      </c>
      <c r="H53" s="48"/>
    </row>
    <row r="54" spans="2:8" x14ac:dyDescent="0.3">
      <c r="B54" s="46" t="s">
        <v>93</v>
      </c>
      <c r="C54" s="28" t="s">
        <v>157</v>
      </c>
      <c r="D54" s="41">
        <v>1.6</v>
      </c>
      <c r="E54" s="27">
        <v>6250</v>
      </c>
      <c r="F54" s="42"/>
      <c r="G54" s="47" t="s">
        <v>154</v>
      </c>
      <c r="H54" s="28"/>
    </row>
    <row r="55" spans="2:8" x14ac:dyDescent="0.3">
      <c r="B55" s="46" t="s">
        <v>75</v>
      </c>
      <c r="C55" s="28"/>
      <c r="D55" s="41">
        <v>267</v>
      </c>
      <c r="E55" s="45">
        <v>37.453183520599254</v>
      </c>
      <c r="F55" s="42"/>
      <c r="G55" s="47" t="s">
        <v>154</v>
      </c>
      <c r="H55" s="48"/>
    </row>
    <row r="56" spans="2:8" x14ac:dyDescent="0.3">
      <c r="B56" s="46" t="s">
        <v>60</v>
      </c>
      <c r="C56" s="28"/>
      <c r="D56" s="41">
        <v>735</v>
      </c>
      <c r="E56" s="27">
        <v>13</v>
      </c>
      <c r="F56" s="42"/>
      <c r="G56" s="47" t="s">
        <v>154</v>
      </c>
      <c r="H56" s="28"/>
    </row>
    <row r="57" spans="2:8" x14ac:dyDescent="0.3">
      <c r="B57" s="46" t="s">
        <v>19</v>
      </c>
      <c r="C57" s="28" t="s">
        <v>130</v>
      </c>
      <c r="D57" s="41">
        <v>122</v>
      </c>
      <c r="E57" s="27">
        <v>170</v>
      </c>
      <c r="F57" s="42"/>
      <c r="G57" s="47" t="s">
        <v>154</v>
      </c>
      <c r="H57" s="28"/>
    </row>
    <row r="58" spans="2:8" x14ac:dyDescent="0.3">
      <c r="B58" s="46" t="s">
        <v>19</v>
      </c>
      <c r="C58" s="28" t="s">
        <v>131</v>
      </c>
      <c r="D58" s="41">
        <v>122</v>
      </c>
      <c r="E58" s="27">
        <v>85</v>
      </c>
      <c r="F58" s="42"/>
      <c r="G58" s="47" t="s">
        <v>154</v>
      </c>
      <c r="H58" s="28"/>
    </row>
    <row r="59" spans="2:8" x14ac:dyDescent="0.3">
      <c r="B59" s="46" t="s">
        <v>21</v>
      </c>
      <c r="C59" s="28" t="s">
        <v>132</v>
      </c>
      <c r="D59" s="41">
        <v>143</v>
      </c>
      <c r="E59" s="27">
        <v>170</v>
      </c>
      <c r="F59" s="42"/>
      <c r="G59" s="47" t="s">
        <v>154</v>
      </c>
      <c r="H59" s="28"/>
    </row>
    <row r="60" spans="2:8" x14ac:dyDescent="0.3">
      <c r="B60" s="46" t="s">
        <v>21</v>
      </c>
      <c r="C60" s="28" t="s">
        <v>133</v>
      </c>
      <c r="D60" s="41">
        <v>143</v>
      </c>
      <c r="E60" s="27">
        <v>85</v>
      </c>
      <c r="F60" s="42"/>
      <c r="G60" s="47" t="s">
        <v>154</v>
      </c>
      <c r="H60" s="28"/>
    </row>
    <row r="61" spans="2:8" x14ac:dyDescent="0.3">
      <c r="B61" s="46" t="s">
        <v>22</v>
      </c>
      <c r="C61" s="28" t="s">
        <v>134</v>
      </c>
      <c r="D61" s="41">
        <v>281</v>
      </c>
      <c r="E61" s="27">
        <v>170</v>
      </c>
      <c r="F61" s="42"/>
      <c r="G61" s="47" t="s">
        <v>154</v>
      </c>
      <c r="H61" s="28"/>
    </row>
    <row r="62" spans="2:8" x14ac:dyDescent="0.3">
      <c r="B62" s="46" t="s">
        <v>22</v>
      </c>
      <c r="C62" s="28" t="s">
        <v>135</v>
      </c>
      <c r="D62" s="41">
        <v>281</v>
      </c>
      <c r="E62" s="27">
        <v>85</v>
      </c>
      <c r="F62" s="42"/>
      <c r="G62" s="47" t="s">
        <v>154</v>
      </c>
      <c r="H62" s="28"/>
    </row>
    <row r="63" spans="2:8" x14ac:dyDescent="0.3">
      <c r="B63" s="46" t="s">
        <v>23</v>
      </c>
      <c r="C63" s="28" t="s">
        <v>136</v>
      </c>
      <c r="D63" s="41">
        <v>137</v>
      </c>
      <c r="E63" s="27">
        <v>170</v>
      </c>
      <c r="F63" s="42"/>
      <c r="G63" s="47" t="s">
        <v>154</v>
      </c>
      <c r="H63" s="28"/>
    </row>
    <row r="64" spans="2:8" x14ac:dyDescent="0.3">
      <c r="B64" s="46" t="s">
        <v>23</v>
      </c>
      <c r="C64" s="28" t="s">
        <v>137</v>
      </c>
      <c r="D64" s="41">
        <v>137</v>
      </c>
      <c r="E64" s="27">
        <v>85</v>
      </c>
      <c r="F64" s="42"/>
      <c r="G64" s="47" t="s">
        <v>154</v>
      </c>
      <c r="H64" s="28"/>
    </row>
    <row r="65" spans="2:8" x14ac:dyDescent="0.3">
      <c r="B65" s="46" t="s">
        <v>26</v>
      </c>
      <c r="C65" s="28" t="s">
        <v>140</v>
      </c>
      <c r="D65" s="41">
        <v>306</v>
      </c>
      <c r="E65" s="27">
        <v>170</v>
      </c>
      <c r="F65" s="42"/>
      <c r="G65" s="47" t="s">
        <v>154</v>
      </c>
      <c r="H65" s="28"/>
    </row>
    <row r="66" spans="2:8" x14ac:dyDescent="0.3">
      <c r="B66" s="46" t="s">
        <v>26</v>
      </c>
      <c r="C66" s="28" t="s">
        <v>141</v>
      </c>
      <c r="D66" s="41">
        <v>306</v>
      </c>
      <c r="E66" s="27">
        <v>85</v>
      </c>
      <c r="F66" s="42"/>
      <c r="G66" s="47" t="s">
        <v>154</v>
      </c>
      <c r="H66" s="28"/>
    </row>
    <row r="67" spans="2:8" x14ac:dyDescent="0.3">
      <c r="B67" s="46" t="s">
        <v>27</v>
      </c>
      <c r="C67" s="28" t="s">
        <v>142</v>
      </c>
      <c r="D67" s="41">
        <v>149</v>
      </c>
      <c r="E67" s="27">
        <v>170</v>
      </c>
      <c r="F67" s="42"/>
      <c r="G67" s="47" t="s">
        <v>154</v>
      </c>
      <c r="H67" s="28"/>
    </row>
    <row r="68" spans="2:8" x14ac:dyDescent="0.3">
      <c r="B68" s="46" t="s">
        <v>27</v>
      </c>
      <c r="C68" s="28" t="s">
        <v>143</v>
      </c>
      <c r="D68" s="41">
        <v>149</v>
      </c>
      <c r="E68" s="27">
        <v>85</v>
      </c>
      <c r="F68" s="42"/>
      <c r="G68" s="47" t="s">
        <v>154</v>
      </c>
      <c r="H68" s="28"/>
    </row>
    <row r="69" spans="2:8" x14ac:dyDescent="0.3">
      <c r="B69" s="46" t="s">
        <v>28</v>
      </c>
      <c r="C69" s="28" t="s">
        <v>144</v>
      </c>
      <c r="D69" s="41">
        <v>165</v>
      </c>
      <c r="E69" s="27">
        <v>170</v>
      </c>
      <c r="F69" s="42"/>
      <c r="G69" s="47" t="s">
        <v>154</v>
      </c>
      <c r="H69" s="28"/>
    </row>
    <row r="70" spans="2:8" x14ac:dyDescent="0.3">
      <c r="B70" s="46" t="s">
        <v>28</v>
      </c>
      <c r="C70" s="28" t="s">
        <v>145</v>
      </c>
      <c r="D70" s="41">
        <v>165</v>
      </c>
      <c r="E70" s="27">
        <v>85</v>
      </c>
      <c r="F70" s="42"/>
      <c r="G70" s="47" t="s">
        <v>154</v>
      </c>
      <c r="H70" s="28"/>
    </row>
    <row r="71" spans="2:8" x14ac:dyDescent="0.3">
      <c r="B71" s="46" t="s">
        <v>29</v>
      </c>
      <c r="C71" s="28" t="s">
        <v>146</v>
      </c>
      <c r="D71" s="41">
        <v>229</v>
      </c>
      <c r="E71" s="27">
        <v>170</v>
      </c>
      <c r="F71" s="42"/>
      <c r="G71" s="47" t="s">
        <v>154</v>
      </c>
      <c r="H71" s="28"/>
    </row>
    <row r="72" spans="2:8" x14ac:dyDescent="0.3">
      <c r="B72" s="46" t="s">
        <v>29</v>
      </c>
      <c r="C72" s="28" t="s">
        <v>147</v>
      </c>
      <c r="D72" s="41">
        <v>229</v>
      </c>
      <c r="E72" s="27">
        <v>85</v>
      </c>
      <c r="F72" s="42"/>
      <c r="G72" s="47" t="s">
        <v>154</v>
      </c>
      <c r="H72" s="28"/>
    </row>
    <row r="73" spans="2:8" x14ac:dyDescent="0.3">
      <c r="B73" s="46" t="s">
        <v>45</v>
      </c>
      <c r="C73" s="28"/>
      <c r="D73" s="41">
        <v>104</v>
      </c>
      <c r="E73" s="27">
        <v>110</v>
      </c>
      <c r="F73" s="42"/>
      <c r="G73" s="47" t="s">
        <v>154</v>
      </c>
      <c r="H73" s="28"/>
    </row>
    <row r="74" spans="2:8" x14ac:dyDescent="0.3">
      <c r="B74" s="46" t="s">
        <v>46</v>
      </c>
      <c r="C74" s="28"/>
      <c r="D74" s="41">
        <v>158</v>
      </c>
      <c r="E74" s="27">
        <v>120</v>
      </c>
      <c r="F74" s="42"/>
      <c r="G74" s="47" t="s">
        <v>154</v>
      </c>
      <c r="H74" s="28"/>
    </row>
    <row r="75" spans="2:8" x14ac:dyDescent="0.3">
      <c r="B75" s="46" t="s">
        <v>41</v>
      </c>
      <c r="C75" s="28"/>
      <c r="D75" s="41">
        <v>317</v>
      </c>
      <c r="E75" s="27">
        <v>27</v>
      </c>
      <c r="F75" s="42"/>
      <c r="G75" s="47" t="s">
        <v>154</v>
      </c>
      <c r="H75" s="28"/>
    </row>
    <row r="76" spans="2:8" x14ac:dyDescent="0.3">
      <c r="B76" s="46" t="s">
        <v>42</v>
      </c>
      <c r="C76" s="28"/>
      <c r="D76" s="41">
        <v>350</v>
      </c>
      <c r="E76" s="27">
        <v>27</v>
      </c>
      <c r="F76" s="42"/>
      <c r="G76" s="47" t="s">
        <v>154</v>
      </c>
      <c r="H76" s="28"/>
    </row>
  </sheetData>
  <mergeCells count="1">
    <mergeCell ref="B3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plafondsMAEC26</vt:lpstr>
      <vt:lpstr>catalogueMAEC26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Marie-Dorothée SABATIER</dc:creator>
  <cp:lastModifiedBy>Françoise COULOMBEL</cp:lastModifiedBy>
  <cp:lastPrinted>2026-01-19T14:18:56Z</cp:lastPrinted>
  <dcterms:created xsi:type="dcterms:W3CDTF">2015-06-05T18:19:34Z</dcterms:created>
  <dcterms:modified xsi:type="dcterms:W3CDTF">2026-05-12T08:31:03Z</dcterms:modified>
</cp:coreProperties>
</file>