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REAR\101 - MAEC\0_documents-cadrage-regionaux\plafonds-MASA-MAEC\2026\"/>
    </mc:Choice>
  </mc:AlternateContent>
  <xr:revisionPtr revIDLastSave="0" documentId="13_ncr:1_{290D21AE-673B-4FE7-8AE9-61FF537BD328}" xr6:coauthVersionLast="47" xr6:coauthVersionMax="47" xr10:uidLastSave="{00000000-0000-0000-0000-000000000000}"/>
  <bookViews>
    <workbookView xWindow="-28920" yWindow="-1845" windowWidth="29040" windowHeight="15720" activeTab="1" xr2:uid="{00000000-000D-0000-FFFF-FFFF00000000}"/>
  </bookViews>
  <sheets>
    <sheet name="CampagneClassique2026" sheetId="3" r:id="rId1"/>
    <sheet name="CampagneComplémentaireAB26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3" l="1"/>
  <c r="H5" i="3"/>
  <c r="H5" i="5"/>
  <c r="H6" i="5"/>
  <c r="J6" i="5"/>
  <c r="L6" i="5"/>
  <c r="M14" i="5"/>
  <c r="L14" i="5"/>
  <c r="K14" i="5"/>
  <c r="J14" i="5"/>
  <c r="M13" i="5"/>
  <c r="L13" i="5"/>
  <c r="K13" i="5"/>
  <c r="J13" i="5"/>
  <c r="M12" i="5"/>
  <c r="L12" i="5"/>
  <c r="K12" i="5"/>
  <c r="J12" i="5"/>
  <c r="I10" i="5"/>
  <c r="M10" i="5" s="1"/>
  <c r="H10" i="5"/>
  <c r="L10" i="5" s="1"/>
  <c r="I8" i="5"/>
  <c r="M8" i="5" s="1"/>
  <c r="H8" i="5"/>
  <c r="L8" i="5" s="1"/>
  <c r="H6" i="3"/>
  <c r="J6" i="3" s="1"/>
  <c r="L5" i="3" l="1"/>
  <c r="J5" i="3"/>
  <c r="L5" i="5"/>
  <c r="J5" i="5"/>
  <c r="O17" i="3"/>
  <c r="L17" i="3"/>
  <c r="M14" i="3"/>
  <c r="M15" i="3"/>
  <c r="M13" i="3"/>
  <c r="L14" i="3"/>
  <c r="L15" i="3"/>
  <c r="H27" i="3"/>
  <c r="L27" i="3" s="1"/>
  <c r="J17" i="3"/>
  <c r="H16" i="3"/>
  <c r="L16" i="3" s="1"/>
  <c r="K15" i="3"/>
  <c r="J15" i="3"/>
  <c r="K14" i="3"/>
  <c r="J14" i="3"/>
  <c r="K13" i="3"/>
  <c r="J13" i="3"/>
  <c r="I11" i="3"/>
  <c r="M11" i="3" s="1"/>
  <c r="H11" i="3"/>
  <c r="L11" i="3" s="1"/>
  <c r="I10" i="3"/>
  <c r="M10" i="3" s="1"/>
  <c r="H10" i="3"/>
  <c r="L10" i="3" s="1"/>
  <c r="I8" i="3"/>
  <c r="M8" i="3" s="1"/>
  <c r="H8" i="3"/>
  <c r="L8" i="3" s="1"/>
  <c r="L6" i="3" l="1"/>
  <c r="J27" i="3"/>
  <c r="J16" i="3"/>
</calcChain>
</file>

<file path=xl/sharedStrings.xml><?xml version="1.0" encoding="utf-8"?>
<sst xmlns="http://schemas.openxmlformats.org/spreadsheetml/2006/main" count="192" uniqueCount="85">
  <si>
    <t>MAEC</t>
  </si>
  <si>
    <t>Mesures 
(outils de gestion)</t>
  </si>
  <si>
    <r>
      <t xml:space="preserve">Codes mesures
</t>
    </r>
    <r>
      <rPr>
        <b/>
        <sz val="9"/>
        <color theme="1"/>
        <rFont val="Calibri"/>
        <family val="2"/>
        <scheme val="minor"/>
      </rPr>
      <t>(grandes cultures)</t>
    </r>
  </si>
  <si>
    <t xml:space="preserve">Type de mesure </t>
  </si>
  <si>
    <t xml:space="preserve">Surfaces éligibles </t>
  </si>
  <si>
    <t xml:space="preserve"> Montants unitaires
€/ha </t>
  </si>
  <si>
    <t xml:space="preserve">limite en ha </t>
  </si>
  <si>
    <t>MAEC Eau - Grandes cultures adaptée aux zones intermédiaires</t>
  </si>
  <si>
    <t>MAEC Eau - Grandes cultures 1</t>
  </si>
  <si>
    <t>ZIGC</t>
  </si>
  <si>
    <t>Système</t>
  </si>
  <si>
    <t>TA</t>
  </si>
  <si>
    <t>MAEC Eau - Polyculture-élevage adaptée aux zones intermédiaires</t>
  </si>
  <si>
    <t>MAEC Eau - Polyculture-élevage</t>
  </si>
  <si>
    <t>ZIPE</t>
  </si>
  <si>
    <t>hors AAC prioritaires</t>
  </si>
  <si>
    <t>en AAC 
prioritaires</t>
  </si>
  <si>
    <t>85/170</t>
  </si>
  <si>
    <t>MAEC Eau - Pesticides - Grandes cultures 2</t>
  </si>
  <si>
    <t>PHY5</t>
  </si>
  <si>
    <t xml:space="preserve">MAEC Eau - Gestion de la fertilisation - Réduction des pesticides - Grandes cultures </t>
  </si>
  <si>
    <t>FER6</t>
  </si>
  <si>
    <t>MAEC Eau - Couverture - Pesticides - Grandes cultures 2</t>
  </si>
  <si>
    <t>COV5</t>
  </si>
  <si>
    <t>MAEC Climat - Bien-être animal - Autonomie fourragère - Elevages d'herbivores</t>
  </si>
  <si>
    <r>
      <t>maintien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</si>
  <si>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évolution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</si>
  <si>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t>MAEC Climat - Bien-être animal - Autonomie fourragère - Elevages d'herbivores 1</t>
  </si>
  <si>
    <t>HBV1</t>
  </si>
  <si>
    <t>TA, PP</t>
  </si>
  <si>
    <t>74 / 83</t>
  </si>
  <si>
    <t>MAEC Climat - Bien-être animal - Autonomie fourragère - Elevages d'herbivores 2</t>
  </si>
  <si>
    <t>HBV2</t>
  </si>
  <si>
    <t>52 / 62</t>
  </si>
  <si>
    <t>MAEC Climat - Bien-être animal - Autonomie fourragère - Elevages d'herbivores 3</t>
  </si>
  <si>
    <t>HBV3</t>
  </si>
  <si>
    <t>41 / 52</t>
  </si>
  <si>
    <t>Localisée</t>
  </si>
  <si>
    <t>MAEC Biodiversité - Surfaces herbagères et pastorales</t>
  </si>
  <si>
    <t>MAEC Biodiversité - Systèmes herbagers et pastoraux</t>
  </si>
  <si>
    <t>PRA2</t>
  </si>
  <si>
    <t>PP</t>
  </si>
  <si>
    <t xml:space="preserve">MAEC Biodiversité - Surfaces herbagères et pastorales </t>
  </si>
  <si>
    <t>PRA1</t>
  </si>
  <si>
    <t>MAEC Biodiversité - Amélioration de la gestion des surfaces herbagères et pastorales par le pâturage</t>
  </si>
  <si>
    <t>PRA3</t>
  </si>
  <si>
    <t xml:space="preserve">MAEC Biodiversité - Préservation des milieux humides </t>
  </si>
  <si>
    <t>MAEC Biodiversité - Préservation des milieux humides</t>
  </si>
  <si>
    <t>MHU1</t>
  </si>
  <si>
    <t>MAEC Biodiversité - Préservation des milieux humides - Amélioration de la gestion par le pâturage</t>
  </si>
  <si>
    <t>MHU2</t>
  </si>
  <si>
    <t>MAEC Biodiversité - Protection des espèces</t>
  </si>
  <si>
    <t>MAEC Biodiversité - Protection des espèces 1</t>
  </si>
  <si>
    <t>ESP1</t>
  </si>
  <si>
    <t>PT ou PP</t>
  </si>
  <si>
    <t>MAEC Biodiversité - Protection des espèces 2</t>
  </si>
  <si>
    <t>ESP2</t>
  </si>
  <si>
    <t>MAEC Biodiversité - Protection des espèces 3</t>
  </si>
  <si>
    <t>ESP3</t>
  </si>
  <si>
    <t>MAEC Biodiversité - Protection des espèces 4</t>
  </si>
  <si>
    <t>ESP4</t>
  </si>
  <si>
    <t>MAEC Biodiversité - DFCI - Maintien de l'ouverture des milieux</t>
  </si>
  <si>
    <t>MAEC Biodiversité - Maintien de l'ouverture des milieux</t>
  </si>
  <si>
    <t>OUV1</t>
  </si>
  <si>
    <t>MAEC Biodiversité - Maintien de l'ouverture des milieux - amélioration de la gestion par le pâturage</t>
  </si>
  <si>
    <t>OUV2</t>
  </si>
  <si>
    <t>MAEC Biodiversité - Création de couverts d'intérêt faunistique et floristique favorables aux pollinisateurs et aux oiseaux communs des milieux agricoles *</t>
  </si>
  <si>
    <t>CIFF</t>
  </si>
  <si>
    <t>TA, CP</t>
  </si>
  <si>
    <t xml:space="preserve"> 1 : AAC prioritaires = aires d’alimentation des captages classés au titre des lois Grenelle et de la Conférence environnementale de 2013 et bénéficiant d'une délimitation par arrêté préfectoral.</t>
  </si>
  <si>
    <t xml:space="preserve"> 2 : exploitation en "maintien" = le taux d'herbe à atteindre en année 3 est déjà atteint à l'engagement</t>
  </si>
  <si>
    <t xml:space="preserve"> 3 : exploitation en "évolution" = le taux d'herbe à atteindre en année 3 n'est pas déjà atteint à l'engagement</t>
  </si>
  <si>
    <t xml:space="preserve"> 4 : avec la conversion : 1ml = 10m², soit 0,8 €/ml</t>
  </si>
  <si>
    <r>
      <t>hors/dans AAC prioritaires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</si>
  <si>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10 000 € 
</t>
    </r>
    <r>
      <rPr>
        <sz val="10"/>
        <rFont val="Calibri"/>
        <family val="2"/>
        <scheme val="minor"/>
      </rPr>
      <t xml:space="preserve">par MAEC </t>
    </r>
    <r>
      <rPr>
        <u/>
        <sz val="10"/>
        <rFont val="Calibri"/>
        <family val="2"/>
        <scheme val="minor"/>
      </rPr>
      <t>et</t>
    </r>
    <r>
      <rPr>
        <sz val="10"/>
        <rFont val="Calibri"/>
        <family val="2"/>
        <scheme val="minor"/>
      </rPr>
      <t xml:space="preserve"> en cas de cumul de plusieurs MAEC de cette même famille</t>
    </r>
  </si>
  <si>
    <t xml:space="preserve">MAEC Eau - Grandes cultures  </t>
  </si>
  <si>
    <t xml:space="preserve">plafond annuel calculé 
(FEADER + Etat)
</t>
  </si>
  <si>
    <t>plafond annuel 
part Etat</t>
  </si>
  <si>
    <t xml:space="preserve">plafond 3 ans calculé 
(FEADER + Etat) </t>
  </si>
  <si>
    <t>Plafond annuel en cas de cumul (FEADER + Etat)</t>
  </si>
  <si>
    <t>Plafond 3 ans en cas de cumul (FEADER + Etat)</t>
  </si>
  <si>
    <t xml:space="preserve">Plafonds annuels et sur 3 ans (aide totale) par exploitation par MAEC 2026 cofinancée Etat ou AELB en Centre-Val de Loire </t>
  </si>
  <si>
    <t>Plafonds campagne complémentaire AB - AELB, AESN, Etat</t>
  </si>
  <si>
    <t>Plafonds campagne classique - Etat, AELB</t>
  </si>
  <si>
    <t xml:space="preserve">Plafonds annuels et sur 3 ans (aide totale) par exploitation par MAEC 2026 cofinancée AELB, AESN ou Etat en Centre-Val de Loire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</si>
</sst>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\ &quot;€&quot;"/>
    <numFmt numFmtId="166" formatCode="_-* #,##0\ [$€-40C]_-;\-* #,##0\ [$€-40C]_-;_-* &quot;-&quot;??\ [$€-40C]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165" fontId="9" fillId="9" borderId="2" xfId="0" applyNumberFormat="1" applyFont="1" applyFill="1" applyBorder="1" applyAlignment="1">
      <alignment horizontal="center" vertical="center"/>
    </xf>
    <xf numFmtId="20" fontId="0" fillId="0" borderId="0" xfId="0" applyNumberFormat="1" applyAlignment="1">
      <alignment horizontal="left"/>
    </xf>
    <xf numFmtId="10" fontId="0" fillId="0" borderId="0" xfId="0" applyNumberFormat="1" applyAlignment="1">
      <alignment horizontal="right" vertical="center"/>
    </xf>
    <xf numFmtId="10" fontId="0" fillId="0" borderId="0" xfId="0" applyNumberFormat="1"/>
    <xf numFmtId="0" fontId="4" fillId="2" borderId="11" xfId="0" applyFont="1" applyFill="1" applyBorder="1" applyAlignment="1">
      <alignment horizontal="center" vertical="center" wrapText="1"/>
    </xf>
    <xf numFmtId="164" fontId="6" fillId="2" borderId="11" xfId="1" applyNumberFormat="1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 vertical="center" wrapText="1"/>
    </xf>
    <xf numFmtId="165" fontId="12" fillId="4" borderId="3" xfId="0" applyNumberFormat="1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horizontal="center"/>
    </xf>
    <xf numFmtId="165" fontId="12" fillId="4" borderId="16" xfId="0" applyNumberFormat="1" applyFont="1" applyFill="1" applyBorder="1" applyAlignment="1">
      <alignment horizontal="center"/>
    </xf>
    <xf numFmtId="165" fontId="0" fillId="0" borderId="0" xfId="0" applyNumberFormat="1"/>
    <xf numFmtId="165" fontId="4" fillId="5" borderId="2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165" fontId="12" fillId="5" borderId="2" xfId="0" applyNumberFormat="1" applyFont="1" applyFill="1" applyBorder="1" applyAlignment="1">
      <alignment horizontal="center" vertical="center"/>
    </xf>
    <xf numFmtId="165" fontId="12" fillId="5" borderId="3" xfId="0" applyNumberFormat="1" applyFont="1" applyFill="1" applyBorder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1" fontId="11" fillId="0" borderId="0" xfId="0" applyNumberFormat="1" applyFont="1"/>
    <xf numFmtId="165" fontId="12" fillId="5" borderId="4" xfId="0" applyNumberFormat="1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 wrapText="1"/>
    </xf>
    <xf numFmtId="165" fontId="15" fillId="5" borderId="14" xfId="0" applyNumberFormat="1" applyFont="1" applyFill="1" applyBorder="1" applyAlignment="1">
      <alignment horizontal="center" vertical="center"/>
    </xf>
    <xf numFmtId="1" fontId="4" fillId="5" borderId="14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165" fontId="15" fillId="4" borderId="14" xfId="0" applyNumberFormat="1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165" fontId="12" fillId="4" borderId="3" xfId="0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165" fontId="15" fillId="3" borderId="14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 wrapText="1"/>
    </xf>
    <xf numFmtId="165" fontId="15" fillId="7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 wrapText="1"/>
    </xf>
    <xf numFmtId="165" fontId="15" fillId="6" borderId="14" xfId="0" applyNumberFormat="1" applyFont="1" applyFill="1" applyBorder="1" applyAlignment="1">
      <alignment horizontal="center" vertical="center"/>
    </xf>
    <xf numFmtId="3" fontId="12" fillId="6" borderId="14" xfId="0" applyNumberFormat="1" applyFont="1" applyFill="1" applyBorder="1" applyAlignment="1">
      <alignment horizontal="center" vertical="center"/>
    </xf>
    <xf numFmtId="165" fontId="15" fillId="6" borderId="14" xfId="0" applyNumberFormat="1" applyFont="1" applyFill="1" applyBorder="1" applyAlignment="1">
      <alignment horizontal="center" vertical="center" wrapText="1"/>
    </xf>
    <xf numFmtId="3" fontId="12" fillId="6" borderId="14" xfId="0" applyNumberFormat="1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165" fontId="15" fillId="9" borderId="14" xfId="0" applyNumberFormat="1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5" fontId="4" fillId="0" borderId="20" xfId="0" applyNumberFormat="1" applyFont="1" applyBorder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2" fillId="3" borderId="15" xfId="0" applyNumberFormat="1" applyFont="1" applyFill="1" applyBorder="1" applyAlignment="1">
      <alignment horizontal="center"/>
    </xf>
    <xf numFmtId="165" fontId="12" fillId="3" borderId="16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/>
    </xf>
    <xf numFmtId="164" fontId="8" fillId="2" borderId="12" xfId="1" applyNumberFormat="1" applyFont="1" applyFill="1" applyBorder="1" applyAlignment="1">
      <alignment horizontal="center" vertical="center" wrapText="1"/>
    </xf>
    <xf numFmtId="164" fontId="8" fillId="2" borderId="13" xfId="1" applyNumberFormat="1" applyFont="1" applyFill="1" applyBorder="1" applyAlignment="1">
      <alignment horizontal="center" vertical="center" wrapText="1"/>
    </xf>
    <xf numFmtId="164" fontId="7" fillId="8" borderId="12" xfId="1" applyNumberFormat="1" applyFont="1" applyFill="1" applyBorder="1" applyAlignment="1">
      <alignment horizontal="center" vertical="center" wrapText="1"/>
    </xf>
    <xf numFmtId="164" fontId="7" fillId="8" borderId="13" xfId="1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5" borderId="4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165" fontId="12" fillId="3" borderId="15" xfId="0" applyNumberFormat="1" applyFont="1" applyFill="1" applyBorder="1" applyAlignment="1">
      <alignment horizontal="center" vertical="center"/>
    </xf>
    <xf numFmtId="165" fontId="12" fillId="3" borderId="1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165" fontId="12" fillId="10" borderId="28" xfId="0" applyNumberFormat="1" applyFont="1" applyFill="1" applyBorder="1" applyAlignment="1">
      <alignment horizontal="center" vertical="center" wrapText="1"/>
    </xf>
    <xf numFmtId="165" fontId="12" fillId="10" borderId="25" xfId="0" applyNumberFormat="1" applyFont="1" applyFill="1" applyBorder="1" applyAlignment="1">
      <alignment horizontal="center" vertical="center" wrapText="1"/>
    </xf>
    <xf numFmtId="165" fontId="12" fillId="10" borderId="29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left" vertical="center" wrapText="1"/>
    </xf>
    <xf numFmtId="165" fontId="12" fillId="9" borderId="2" xfId="0" applyNumberFormat="1" applyFont="1" applyFill="1" applyBorder="1" applyAlignment="1">
      <alignment horizontal="center" vertical="center"/>
    </xf>
    <xf numFmtId="165" fontId="12" fillId="9" borderId="3" xfId="0" applyNumberFormat="1" applyFont="1" applyFill="1" applyBorder="1" applyAlignment="1">
      <alignment horizontal="center" vertical="center"/>
    </xf>
    <xf numFmtId="165" fontId="12" fillId="9" borderId="26" xfId="0" applyNumberFormat="1" applyFont="1" applyFill="1" applyBorder="1" applyAlignment="1">
      <alignment horizontal="center" vertical="center"/>
    </xf>
    <xf numFmtId="165" fontId="12" fillId="9" borderId="27" xfId="0" applyNumberFormat="1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 wrapText="1"/>
    </xf>
    <xf numFmtId="165" fontId="12" fillId="7" borderId="2" xfId="0" applyNumberFormat="1" applyFont="1" applyFill="1" applyBorder="1" applyAlignment="1">
      <alignment horizontal="center" vertical="center"/>
    </xf>
    <xf numFmtId="165" fontId="12" fillId="7" borderId="3" xfId="0" applyNumberFormat="1" applyFont="1" applyFill="1" applyBorder="1" applyAlignment="1">
      <alignment horizontal="center" vertical="center"/>
    </xf>
    <xf numFmtId="165" fontId="12" fillId="7" borderId="15" xfId="0" applyNumberFormat="1" applyFont="1" applyFill="1" applyBorder="1" applyAlignment="1">
      <alignment horizontal="center" vertical="center"/>
    </xf>
    <xf numFmtId="165" fontId="12" fillId="7" borderId="16" xfId="0" applyNumberFormat="1" applyFont="1" applyFill="1" applyBorder="1" applyAlignment="1">
      <alignment horizontal="center" vertical="center"/>
    </xf>
    <xf numFmtId="165" fontId="12" fillId="6" borderId="18" xfId="0" applyNumberFormat="1" applyFont="1" applyFill="1" applyBorder="1" applyAlignment="1">
      <alignment horizontal="center" vertical="center" wrapText="1"/>
    </xf>
    <xf numFmtId="165" fontId="12" fillId="6" borderId="19" xfId="0" applyNumberFormat="1" applyFont="1" applyFill="1" applyBorder="1" applyAlignment="1">
      <alignment horizontal="center" vertical="center" wrapText="1"/>
    </xf>
    <xf numFmtId="165" fontId="12" fillId="6" borderId="20" xfId="0" applyNumberFormat="1" applyFont="1" applyFill="1" applyBorder="1" applyAlignment="1">
      <alignment horizontal="center" vertical="center" wrapText="1"/>
    </xf>
    <xf numFmtId="165" fontId="12" fillId="6" borderId="21" xfId="0" applyNumberFormat="1" applyFont="1" applyFill="1" applyBorder="1" applyAlignment="1">
      <alignment horizontal="center" vertical="center" wrapText="1"/>
    </xf>
    <xf numFmtId="165" fontId="12" fillId="6" borderId="10" xfId="0" applyNumberFormat="1" applyFont="1" applyFill="1" applyBorder="1" applyAlignment="1">
      <alignment horizontal="center" vertical="center" wrapText="1"/>
    </xf>
    <xf numFmtId="165" fontId="12" fillId="6" borderId="0" xfId="0" applyNumberFormat="1" applyFont="1" applyFill="1" applyAlignment="1">
      <alignment horizontal="center" vertical="center" wrapText="1"/>
    </xf>
    <xf numFmtId="1" fontId="2" fillId="8" borderId="24" xfId="0" applyNumberFormat="1" applyFont="1" applyFill="1" applyBorder="1" applyAlignment="1">
      <alignment horizontal="center" wrapText="1"/>
    </xf>
    <xf numFmtId="1" fontId="2" fillId="8" borderId="3" xfId="0" applyNumberFormat="1" applyFont="1" applyFill="1" applyBorder="1" applyAlignment="1">
      <alignment horizontal="center" wrapText="1"/>
    </xf>
    <xf numFmtId="1" fontId="2" fillId="8" borderId="23" xfId="0" applyNumberFormat="1" applyFont="1" applyFill="1" applyBorder="1" applyAlignment="1">
      <alignment horizontal="center" wrapText="1"/>
    </xf>
    <xf numFmtId="1" fontId="2" fillId="8" borderId="2" xfId="0" applyNumberFormat="1" applyFont="1" applyFill="1" applyBorder="1" applyAlignment="1">
      <alignment horizontal="center" wrapText="1"/>
    </xf>
    <xf numFmtId="165" fontId="12" fillId="7" borderId="17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B1F8-10A1-4FF0-A317-6604BD8BB5D5}">
  <sheetPr>
    <pageSetUpPr fitToPage="1"/>
  </sheetPr>
  <dimension ref="A1:Q31"/>
  <sheetViews>
    <sheetView zoomScale="80" zoomScaleNormal="80" workbookViewId="0">
      <selection activeCell="A2" sqref="A2"/>
    </sheetView>
  </sheetViews>
  <sheetFormatPr baseColWidth="10" defaultColWidth="11.42578125" defaultRowHeight="15" x14ac:dyDescent="0.25"/>
  <cols>
    <col min="1" max="1" width="62.5703125" style="2" customWidth="1"/>
    <col min="2" max="2" width="69.140625" style="3" customWidth="1"/>
    <col min="3" max="3" width="20.28515625" style="3" customWidth="1"/>
    <col min="4" max="4" width="13.28515625" style="4" customWidth="1"/>
    <col min="5" max="5" width="11.140625" style="3" customWidth="1"/>
    <col min="6" max="6" width="12.140625" customWidth="1"/>
    <col min="7" max="7" width="15" customWidth="1"/>
    <col min="8" max="8" width="14" customWidth="1"/>
    <col min="9" max="9" width="15.28515625" customWidth="1"/>
    <col min="10" max="13" width="12.7109375" customWidth="1"/>
    <col min="14" max="14" width="17.42578125" customWidth="1"/>
    <col min="15" max="15" width="16.42578125" customWidth="1"/>
  </cols>
  <sheetData>
    <row r="1" spans="1:17" ht="43.5" customHeight="1" x14ac:dyDescent="0.25">
      <c r="A1" s="77" t="s">
        <v>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7" ht="23.25" customHeight="1" x14ac:dyDescent="0.25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74"/>
      <c r="O2" s="74"/>
    </row>
    <row r="3" spans="1:17" ht="23.2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73"/>
      <c r="O3" s="73"/>
    </row>
    <row r="4" spans="1:17" s="7" customFormat="1" ht="84.75" customHeight="1" x14ac:dyDescent="0.25">
      <c r="A4" s="5" t="s">
        <v>0</v>
      </c>
      <c r="B4" s="5" t="s">
        <v>1</v>
      </c>
      <c r="C4" s="6" t="s">
        <v>2</v>
      </c>
      <c r="D4" s="25" t="s">
        <v>3</v>
      </c>
      <c r="E4" s="25" t="s">
        <v>4</v>
      </c>
      <c r="F4" s="25" t="s">
        <v>5</v>
      </c>
      <c r="G4" s="26" t="s">
        <v>6</v>
      </c>
      <c r="H4" s="78" t="s">
        <v>76</v>
      </c>
      <c r="I4" s="79"/>
      <c r="J4" s="78" t="s">
        <v>77</v>
      </c>
      <c r="K4" s="79"/>
      <c r="L4" s="80" t="s">
        <v>78</v>
      </c>
      <c r="M4" s="81"/>
      <c r="N4" s="69"/>
      <c r="O4" s="70"/>
    </row>
    <row r="5" spans="1:17" ht="15.95" customHeight="1" x14ac:dyDescent="0.25">
      <c r="A5" s="8" t="s">
        <v>7</v>
      </c>
      <c r="B5" s="9" t="s">
        <v>8</v>
      </c>
      <c r="C5" s="10" t="s">
        <v>9</v>
      </c>
      <c r="D5" s="49" t="s">
        <v>10</v>
      </c>
      <c r="E5" s="50" t="s">
        <v>11</v>
      </c>
      <c r="F5" s="51">
        <v>92</v>
      </c>
      <c r="G5" s="52">
        <v>142</v>
      </c>
      <c r="H5" s="75">
        <f>F5*G5</f>
        <v>13064</v>
      </c>
      <c r="I5" s="76"/>
      <c r="J5" s="75">
        <f>H5*0.2</f>
        <v>2612.8000000000002</v>
      </c>
      <c r="K5" s="76"/>
      <c r="L5" s="75">
        <f>H5*3</f>
        <v>39192</v>
      </c>
      <c r="M5" s="76"/>
      <c r="N5" s="69"/>
      <c r="O5" s="72"/>
    </row>
    <row r="6" spans="1:17" ht="28.5" customHeight="1" x14ac:dyDescent="0.25">
      <c r="A6" s="11" t="s">
        <v>12</v>
      </c>
      <c r="B6" s="9" t="s">
        <v>13</v>
      </c>
      <c r="C6" s="10" t="s">
        <v>14</v>
      </c>
      <c r="D6" s="49" t="s">
        <v>10</v>
      </c>
      <c r="E6" s="50" t="s">
        <v>11</v>
      </c>
      <c r="F6" s="51">
        <v>69</v>
      </c>
      <c r="G6" s="53">
        <v>142</v>
      </c>
      <c r="H6" s="88">
        <f>F6*G6</f>
        <v>9798</v>
      </c>
      <c r="I6" s="89"/>
      <c r="J6" s="88">
        <f>H6*0.2</f>
        <v>1959.6000000000001</v>
      </c>
      <c r="K6" s="89"/>
      <c r="L6" s="88">
        <f>H6*3</f>
        <v>29394</v>
      </c>
      <c r="M6" s="89"/>
      <c r="N6" s="71"/>
      <c r="O6" s="72"/>
    </row>
    <row r="7" spans="1:17" ht="60.75" customHeight="1" x14ac:dyDescent="0.25">
      <c r="A7" s="90" t="s">
        <v>75</v>
      </c>
      <c r="B7" s="92"/>
      <c r="C7" s="93"/>
      <c r="D7" s="93"/>
      <c r="E7" s="93"/>
      <c r="F7" s="94"/>
      <c r="G7" s="43" t="s">
        <v>73</v>
      </c>
      <c r="H7" s="27" t="s">
        <v>15</v>
      </c>
      <c r="I7" s="28" t="s">
        <v>16</v>
      </c>
      <c r="J7" s="27" t="s">
        <v>15</v>
      </c>
      <c r="K7" s="28" t="s">
        <v>16</v>
      </c>
      <c r="L7" s="27" t="s">
        <v>15</v>
      </c>
      <c r="M7" s="28" t="s">
        <v>16</v>
      </c>
      <c r="N7" s="69"/>
      <c r="O7" s="70"/>
    </row>
    <row r="8" spans="1:17" ht="15.95" customHeight="1" x14ac:dyDescent="0.25">
      <c r="A8" s="91"/>
      <c r="B8" s="12" t="s">
        <v>18</v>
      </c>
      <c r="C8" s="13" t="s">
        <v>19</v>
      </c>
      <c r="D8" s="44" t="s">
        <v>10</v>
      </c>
      <c r="E8" s="45" t="s">
        <v>11</v>
      </c>
      <c r="F8" s="46">
        <v>201</v>
      </c>
      <c r="G8" s="47" t="s">
        <v>17</v>
      </c>
      <c r="H8" s="29">
        <f t="shared" ref="H8:H11" si="0">F8*85</f>
        <v>17085</v>
      </c>
      <c r="I8" s="48">
        <f t="shared" ref="I8:I11" si="1">F8*170</f>
        <v>34170</v>
      </c>
      <c r="J8" s="29">
        <v>3417</v>
      </c>
      <c r="K8" s="30">
        <v>6834</v>
      </c>
      <c r="L8" s="29">
        <f>H8*3</f>
        <v>51255</v>
      </c>
      <c r="M8" s="30">
        <f>I8*3</f>
        <v>102510</v>
      </c>
      <c r="N8" s="36"/>
      <c r="O8" s="37"/>
      <c r="P8" s="31"/>
      <c r="Q8" s="31"/>
    </row>
    <row r="9" spans="1:17" ht="15.95" customHeight="1" x14ac:dyDescent="0.25">
      <c r="A9" s="91"/>
      <c r="B9" s="100" t="s">
        <v>20</v>
      </c>
      <c r="C9" s="68"/>
      <c r="D9" s="44"/>
      <c r="E9" s="45"/>
      <c r="F9" s="46"/>
      <c r="G9" s="47"/>
      <c r="H9" s="29"/>
      <c r="I9" s="48"/>
      <c r="J9" s="29"/>
      <c r="K9" s="30"/>
      <c r="L9" s="29"/>
      <c r="M9" s="30"/>
      <c r="N9" s="36"/>
      <c r="O9" s="37"/>
      <c r="P9" s="31"/>
      <c r="Q9" s="31"/>
    </row>
    <row r="10" spans="1:17" ht="15.95" customHeight="1" x14ac:dyDescent="0.25">
      <c r="A10" s="91"/>
      <c r="B10" s="100"/>
      <c r="C10" s="68" t="s">
        <v>21</v>
      </c>
      <c r="D10" s="44" t="s">
        <v>10</v>
      </c>
      <c r="E10" s="45" t="s">
        <v>11</v>
      </c>
      <c r="F10" s="46">
        <v>212</v>
      </c>
      <c r="G10" s="47" t="s">
        <v>17</v>
      </c>
      <c r="H10" s="29">
        <f t="shared" si="0"/>
        <v>18020</v>
      </c>
      <c r="I10" s="48">
        <f t="shared" si="1"/>
        <v>36040</v>
      </c>
      <c r="J10" s="29">
        <v>3604</v>
      </c>
      <c r="K10" s="30">
        <v>7208</v>
      </c>
      <c r="L10" s="29">
        <f>H10*3</f>
        <v>54060</v>
      </c>
      <c r="M10" s="30">
        <f t="shared" ref="M10:M11" si="2">I10*3</f>
        <v>108120</v>
      </c>
      <c r="N10" s="36"/>
      <c r="O10" s="37"/>
      <c r="P10" s="31"/>
      <c r="Q10" s="31"/>
    </row>
    <row r="11" spans="1:17" ht="15.95" customHeight="1" x14ac:dyDescent="0.25">
      <c r="A11" s="101"/>
      <c r="B11" s="12" t="s">
        <v>22</v>
      </c>
      <c r="C11" s="13" t="s">
        <v>23</v>
      </c>
      <c r="D11" s="44" t="s">
        <v>10</v>
      </c>
      <c r="E11" s="45" t="s">
        <v>11</v>
      </c>
      <c r="F11" s="46">
        <v>284</v>
      </c>
      <c r="G11" s="47" t="s">
        <v>17</v>
      </c>
      <c r="H11" s="29">
        <f t="shared" si="0"/>
        <v>24140</v>
      </c>
      <c r="I11" s="48">
        <f t="shared" si="1"/>
        <v>48280</v>
      </c>
      <c r="J11" s="29">
        <v>4828</v>
      </c>
      <c r="K11" s="30">
        <v>9656</v>
      </c>
      <c r="L11" s="29">
        <f t="shared" ref="L11" si="3">H11*3</f>
        <v>72420</v>
      </c>
      <c r="M11" s="30">
        <f t="shared" si="2"/>
        <v>144840</v>
      </c>
      <c r="N11" s="36"/>
      <c r="O11" s="37"/>
      <c r="P11" s="31"/>
      <c r="Q11" s="31"/>
    </row>
    <row r="12" spans="1:17" ht="15.95" customHeight="1" thickBot="1" x14ac:dyDescent="0.3">
      <c r="A12" s="82" t="s">
        <v>24</v>
      </c>
      <c r="B12" s="85"/>
      <c r="C12" s="86"/>
      <c r="D12" s="86"/>
      <c r="E12" s="86"/>
      <c r="F12" s="86"/>
      <c r="G12" s="87"/>
      <c r="H12" s="32" t="s">
        <v>25</v>
      </c>
      <c r="I12" s="33" t="s">
        <v>26</v>
      </c>
      <c r="J12" s="32" t="s">
        <v>25</v>
      </c>
      <c r="K12" s="33" t="s">
        <v>26</v>
      </c>
      <c r="L12" s="32" t="s">
        <v>25</v>
      </c>
      <c r="M12" s="33" t="s">
        <v>26</v>
      </c>
    </row>
    <row r="13" spans="1:17" ht="15.95" customHeight="1" x14ac:dyDescent="0.25">
      <c r="A13" s="83"/>
      <c r="B13" s="14" t="s">
        <v>27</v>
      </c>
      <c r="C13" s="15" t="s">
        <v>28</v>
      </c>
      <c r="D13" s="39" t="s">
        <v>10</v>
      </c>
      <c r="E13" s="40" t="s">
        <v>29</v>
      </c>
      <c r="F13" s="41">
        <v>121</v>
      </c>
      <c r="G13" s="42" t="s">
        <v>30</v>
      </c>
      <c r="H13" s="34">
        <v>9000</v>
      </c>
      <c r="I13" s="35">
        <v>10000</v>
      </c>
      <c r="J13" s="34">
        <f>H13*0.2</f>
        <v>1800</v>
      </c>
      <c r="K13" s="35">
        <f>I13*0.2</f>
        <v>2000</v>
      </c>
      <c r="L13" s="34">
        <f>H13*3</f>
        <v>27000</v>
      </c>
      <c r="M13" s="38">
        <f>I13*3</f>
        <v>30000</v>
      </c>
      <c r="N13" s="123" t="s">
        <v>79</v>
      </c>
      <c r="O13" s="121" t="s">
        <v>80</v>
      </c>
    </row>
    <row r="14" spans="1:17" ht="15.95" customHeight="1" x14ac:dyDescent="0.25">
      <c r="A14" s="83"/>
      <c r="B14" s="14" t="s">
        <v>31</v>
      </c>
      <c r="C14" s="15" t="s">
        <v>32</v>
      </c>
      <c r="D14" s="39" t="s">
        <v>10</v>
      </c>
      <c r="E14" s="40" t="s">
        <v>29</v>
      </c>
      <c r="F14" s="41">
        <v>177</v>
      </c>
      <c r="G14" s="42" t="s">
        <v>33</v>
      </c>
      <c r="H14" s="34">
        <v>9300</v>
      </c>
      <c r="I14" s="35">
        <v>11000</v>
      </c>
      <c r="J14" s="34">
        <f t="shared" ref="J14:K15" si="4">H14*0.2</f>
        <v>1860</v>
      </c>
      <c r="K14" s="35">
        <f t="shared" si="4"/>
        <v>2200</v>
      </c>
      <c r="L14" s="34">
        <f t="shared" ref="L14:L15" si="5">H14*3</f>
        <v>27900</v>
      </c>
      <c r="M14" s="38">
        <f t="shared" ref="M14:M15" si="6">I14*3</f>
        <v>33000</v>
      </c>
      <c r="N14" s="124"/>
      <c r="O14" s="122"/>
    </row>
    <row r="15" spans="1:17" ht="15.95" customHeight="1" x14ac:dyDescent="0.25">
      <c r="A15" s="84"/>
      <c r="B15" s="14" t="s">
        <v>34</v>
      </c>
      <c r="C15" s="15" t="s">
        <v>35</v>
      </c>
      <c r="D15" s="39" t="s">
        <v>10</v>
      </c>
      <c r="E15" s="40" t="s">
        <v>29</v>
      </c>
      <c r="F15" s="41">
        <v>233</v>
      </c>
      <c r="G15" s="42" t="s">
        <v>36</v>
      </c>
      <c r="H15" s="34">
        <v>9600</v>
      </c>
      <c r="I15" s="35">
        <v>12000</v>
      </c>
      <c r="J15" s="34">
        <f t="shared" si="4"/>
        <v>1920</v>
      </c>
      <c r="K15" s="35">
        <f t="shared" si="4"/>
        <v>2400</v>
      </c>
      <c r="L15" s="34">
        <f t="shared" si="5"/>
        <v>28800</v>
      </c>
      <c r="M15" s="38">
        <f t="shared" si="6"/>
        <v>36000</v>
      </c>
      <c r="N15" s="124"/>
      <c r="O15" s="122"/>
    </row>
    <row r="16" spans="1:17" ht="15.95" customHeight="1" x14ac:dyDescent="0.25">
      <c r="A16" s="109" t="s">
        <v>38</v>
      </c>
      <c r="B16" s="16" t="s">
        <v>39</v>
      </c>
      <c r="C16" s="17" t="s">
        <v>40</v>
      </c>
      <c r="D16" s="54" t="s">
        <v>10</v>
      </c>
      <c r="E16" s="55" t="s">
        <v>41</v>
      </c>
      <c r="F16" s="56">
        <v>88</v>
      </c>
      <c r="G16" s="57">
        <v>110</v>
      </c>
      <c r="H16" s="111">
        <f>F16*G16</f>
        <v>9680</v>
      </c>
      <c r="I16" s="112"/>
      <c r="J16" s="113">
        <f>H16*0.2</f>
        <v>1936</v>
      </c>
      <c r="K16" s="114"/>
      <c r="L16" s="113">
        <f>H16*3</f>
        <v>29040</v>
      </c>
      <c r="M16" s="125"/>
      <c r="N16" s="124"/>
      <c r="O16" s="122"/>
    </row>
    <row r="17" spans="1:15" ht="15.95" customHeight="1" x14ac:dyDescent="0.25">
      <c r="A17" s="109"/>
      <c r="B17" s="18" t="s">
        <v>42</v>
      </c>
      <c r="C17" s="19" t="s">
        <v>43</v>
      </c>
      <c r="D17" s="58" t="s">
        <v>37</v>
      </c>
      <c r="E17" s="59" t="s">
        <v>41</v>
      </c>
      <c r="F17" s="60">
        <v>51</v>
      </c>
      <c r="G17" s="61">
        <v>196.07843137254903</v>
      </c>
      <c r="H17" s="115" t="s">
        <v>74</v>
      </c>
      <c r="I17" s="116"/>
      <c r="J17" s="115">
        <f>10000*0.2</f>
        <v>2000</v>
      </c>
      <c r="K17" s="116"/>
      <c r="L17" s="115">
        <f>10000*3</f>
        <v>30000</v>
      </c>
      <c r="M17" s="119"/>
      <c r="N17" s="97">
        <v>20000</v>
      </c>
      <c r="O17" s="97">
        <f>N17*3</f>
        <v>60000</v>
      </c>
    </row>
    <row r="18" spans="1:15" ht="30.75" customHeight="1" x14ac:dyDescent="0.25">
      <c r="A18" s="110"/>
      <c r="B18" s="18" t="s">
        <v>44</v>
      </c>
      <c r="C18" s="19" t="s">
        <v>45</v>
      </c>
      <c r="D18" s="58" t="s">
        <v>37</v>
      </c>
      <c r="E18" s="59" t="s">
        <v>41</v>
      </c>
      <c r="F18" s="60">
        <v>72</v>
      </c>
      <c r="G18" s="61">
        <v>138.88888888888889</v>
      </c>
      <c r="H18" s="117"/>
      <c r="I18" s="118"/>
      <c r="J18" s="117"/>
      <c r="K18" s="118"/>
      <c r="L18" s="117"/>
      <c r="M18" s="120"/>
      <c r="N18" s="98"/>
      <c r="O18" s="98"/>
    </row>
    <row r="19" spans="1:15" ht="24.75" customHeight="1" x14ac:dyDescent="0.25">
      <c r="A19" s="108" t="s">
        <v>46</v>
      </c>
      <c r="B19" s="18" t="s">
        <v>47</v>
      </c>
      <c r="C19" s="19" t="s">
        <v>48</v>
      </c>
      <c r="D19" s="58" t="s">
        <v>37</v>
      </c>
      <c r="E19" s="59" t="s">
        <v>41</v>
      </c>
      <c r="F19" s="60">
        <v>150</v>
      </c>
      <c r="G19" s="61">
        <v>66.666666666666671</v>
      </c>
      <c r="H19" s="117"/>
      <c r="I19" s="118"/>
      <c r="J19" s="117"/>
      <c r="K19" s="118"/>
      <c r="L19" s="117"/>
      <c r="M19" s="120"/>
      <c r="N19" s="98"/>
      <c r="O19" s="98"/>
    </row>
    <row r="20" spans="1:15" ht="25.5" customHeight="1" x14ac:dyDescent="0.25">
      <c r="A20" s="109"/>
      <c r="B20" s="18" t="s">
        <v>49</v>
      </c>
      <c r="C20" s="19" t="s">
        <v>50</v>
      </c>
      <c r="D20" s="58" t="s">
        <v>37</v>
      </c>
      <c r="E20" s="59" t="s">
        <v>41</v>
      </c>
      <c r="F20" s="60">
        <v>201</v>
      </c>
      <c r="G20" s="61">
        <v>49.75124378109453</v>
      </c>
      <c r="H20" s="117"/>
      <c r="I20" s="118"/>
      <c r="J20" s="117"/>
      <c r="K20" s="118"/>
      <c r="L20" s="117"/>
      <c r="M20" s="120"/>
      <c r="N20" s="98"/>
      <c r="O20" s="98"/>
    </row>
    <row r="21" spans="1:15" ht="15.95" customHeight="1" x14ac:dyDescent="0.25">
      <c r="A21" s="108" t="s">
        <v>51</v>
      </c>
      <c r="B21" s="18" t="s">
        <v>52</v>
      </c>
      <c r="C21" s="20" t="s">
        <v>53</v>
      </c>
      <c r="D21" s="58" t="s">
        <v>37</v>
      </c>
      <c r="E21" s="59" t="s">
        <v>54</v>
      </c>
      <c r="F21" s="60">
        <v>82</v>
      </c>
      <c r="G21" s="61">
        <v>121.95121951219512</v>
      </c>
      <c r="H21" s="117"/>
      <c r="I21" s="118"/>
      <c r="J21" s="117"/>
      <c r="K21" s="118"/>
      <c r="L21" s="117"/>
      <c r="M21" s="120"/>
      <c r="N21" s="98"/>
      <c r="O21" s="98"/>
    </row>
    <row r="22" spans="1:15" ht="15.95" customHeight="1" x14ac:dyDescent="0.25">
      <c r="A22" s="109"/>
      <c r="B22" s="18" t="s">
        <v>55</v>
      </c>
      <c r="C22" s="20" t="s">
        <v>56</v>
      </c>
      <c r="D22" s="58" t="s">
        <v>37</v>
      </c>
      <c r="E22" s="59" t="s">
        <v>54</v>
      </c>
      <c r="F22" s="60">
        <v>145</v>
      </c>
      <c r="G22" s="61">
        <v>68.965517241379317</v>
      </c>
      <c r="H22" s="117"/>
      <c r="I22" s="118"/>
      <c r="J22" s="117"/>
      <c r="K22" s="118"/>
      <c r="L22" s="117"/>
      <c r="M22" s="120"/>
      <c r="N22" s="98"/>
      <c r="O22" s="98"/>
    </row>
    <row r="23" spans="1:15" ht="15.95" customHeight="1" x14ac:dyDescent="0.25">
      <c r="A23" s="109"/>
      <c r="B23" s="18" t="s">
        <v>57</v>
      </c>
      <c r="C23" s="20" t="s">
        <v>58</v>
      </c>
      <c r="D23" s="58" t="s">
        <v>37</v>
      </c>
      <c r="E23" s="59" t="s">
        <v>54</v>
      </c>
      <c r="F23" s="60">
        <v>200</v>
      </c>
      <c r="G23" s="61">
        <v>50</v>
      </c>
      <c r="H23" s="117"/>
      <c r="I23" s="118"/>
      <c r="J23" s="117"/>
      <c r="K23" s="118"/>
      <c r="L23" s="117"/>
      <c r="M23" s="120"/>
      <c r="N23" s="98"/>
      <c r="O23" s="98"/>
    </row>
    <row r="24" spans="1:15" ht="15.95" customHeight="1" x14ac:dyDescent="0.25">
      <c r="A24" s="109"/>
      <c r="B24" s="18" t="s">
        <v>59</v>
      </c>
      <c r="C24" s="20" t="s">
        <v>60</v>
      </c>
      <c r="D24" s="58" t="s">
        <v>37</v>
      </c>
      <c r="E24" s="59" t="s">
        <v>54</v>
      </c>
      <c r="F24" s="60">
        <v>254</v>
      </c>
      <c r="G24" s="61">
        <v>39.370078740157481</v>
      </c>
      <c r="H24" s="117"/>
      <c r="I24" s="118"/>
      <c r="J24" s="117"/>
      <c r="K24" s="118"/>
      <c r="L24" s="117"/>
      <c r="M24" s="120"/>
      <c r="N24" s="98"/>
      <c r="O24" s="98"/>
    </row>
    <row r="25" spans="1:15" ht="27.75" customHeight="1" x14ac:dyDescent="0.25">
      <c r="A25" s="108" t="s">
        <v>61</v>
      </c>
      <c r="B25" s="18" t="s">
        <v>62</v>
      </c>
      <c r="C25" s="19" t="s">
        <v>63</v>
      </c>
      <c r="D25" s="58" t="s">
        <v>37</v>
      </c>
      <c r="E25" s="59" t="s">
        <v>41</v>
      </c>
      <c r="F25" s="60">
        <v>153</v>
      </c>
      <c r="G25" s="61">
        <v>65.359477124183002</v>
      </c>
      <c r="H25" s="117"/>
      <c r="I25" s="118"/>
      <c r="J25" s="117"/>
      <c r="K25" s="118"/>
      <c r="L25" s="117"/>
      <c r="M25" s="120"/>
      <c r="N25" s="98"/>
      <c r="O25" s="98"/>
    </row>
    <row r="26" spans="1:15" ht="27.75" customHeight="1" x14ac:dyDescent="0.25">
      <c r="A26" s="110"/>
      <c r="B26" s="18" t="s">
        <v>64</v>
      </c>
      <c r="C26" s="19" t="s">
        <v>65</v>
      </c>
      <c r="D26" s="58" t="s">
        <v>37</v>
      </c>
      <c r="E26" s="59" t="s">
        <v>41</v>
      </c>
      <c r="F26" s="62">
        <v>204</v>
      </c>
      <c r="G26" s="63">
        <v>49.019607843137258</v>
      </c>
      <c r="H26" s="117"/>
      <c r="I26" s="118"/>
      <c r="J26" s="117"/>
      <c r="K26" s="118"/>
      <c r="L26" s="117"/>
      <c r="M26" s="120"/>
      <c r="N26" s="98"/>
      <c r="O26" s="98"/>
    </row>
    <row r="27" spans="1:15" ht="60.75" customHeight="1" thickBot="1" x14ac:dyDescent="0.3">
      <c r="A27" s="102" t="s">
        <v>66</v>
      </c>
      <c r="B27" s="103"/>
      <c r="C27" s="21" t="s">
        <v>67</v>
      </c>
      <c r="D27" s="64" t="s">
        <v>37</v>
      </c>
      <c r="E27" s="65" t="s">
        <v>68</v>
      </c>
      <c r="F27" s="66">
        <v>652</v>
      </c>
      <c r="G27" s="67">
        <v>27</v>
      </c>
      <c r="H27" s="104">
        <f>F27*G27</f>
        <v>17604</v>
      </c>
      <c r="I27" s="105"/>
      <c r="J27" s="104">
        <f>H27*0.2</f>
        <v>3520.8</v>
      </c>
      <c r="K27" s="105"/>
      <c r="L27" s="106">
        <f>H27*3</f>
        <v>52812</v>
      </c>
      <c r="M27" s="107"/>
      <c r="N27" s="99"/>
      <c r="O27" s="99"/>
    </row>
    <row r="28" spans="1:15" ht="21" customHeight="1" x14ac:dyDescent="0.25">
      <c r="A28" s="22" t="s">
        <v>69</v>
      </c>
      <c r="N28" s="23"/>
    </row>
    <row r="29" spans="1:15" x14ac:dyDescent="0.25">
      <c r="A29" s="2" t="s">
        <v>70</v>
      </c>
      <c r="N29" s="24"/>
    </row>
    <row r="30" spans="1:15" ht="17.25" customHeight="1" x14ac:dyDescent="0.25">
      <c r="A30" s="2" t="s">
        <v>71</v>
      </c>
    </row>
    <row r="31" spans="1:15" x14ac:dyDescent="0.25">
      <c r="A31" s="22" t="s">
        <v>72</v>
      </c>
    </row>
  </sheetData>
  <mergeCells count="33">
    <mergeCell ref="A1:M1"/>
    <mergeCell ref="H4:I4"/>
    <mergeCell ref="J4:K4"/>
    <mergeCell ref="L4:M4"/>
    <mergeCell ref="O13:O16"/>
    <mergeCell ref="N13:N16"/>
    <mergeCell ref="H6:I6"/>
    <mergeCell ref="J6:K6"/>
    <mergeCell ref="L6:M6"/>
    <mergeCell ref="L16:M16"/>
    <mergeCell ref="J17:K26"/>
    <mergeCell ref="L17:M26"/>
    <mergeCell ref="A12:A15"/>
    <mergeCell ref="N17:N27"/>
    <mergeCell ref="H5:I5"/>
    <mergeCell ref="J5:K5"/>
    <mergeCell ref="L5:M5"/>
    <mergeCell ref="O17:O27"/>
    <mergeCell ref="B9:B10"/>
    <mergeCell ref="A7:A11"/>
    <mergeCell ref="B12:G12"/>
    <mergeCell ref="B7:F7"/>
    <mergeCell ref="A27:B27"/>
    <mergeCell ref="H27:I27"/>
    <mergeCell ref="J27:K27"/>
    <mergeCell ref="L27:M27"/>
    <mergeCell ref="A19:A20"/>
    <mergeCell ref="A21:A24"/>
    <mergeCell ref="A25:A26"/>
    <mergeCell ref="A16:A18"/>
    <mergeCell ref="H16:I16"/>
    <mergeCell ref="J16:K16"/>
    <mergeCell ref="H17:I26"/>
  </mergeCells>
  <pageMargins left="0.7" right="0.7" top="0.75" bottom="0.75" header="0.3" footer="0.3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3F51-2810-47C1-BD7C-2903A652FD77}">
  <sheetPr>
    <pageSetUpPr fitToPage="1"/>
  </sheetPr>
  <dimension ref="A1:O18"/>
  <sheetViews>
    <sheetView tabSelected="1" zoomScale="80" zoomScaleNormal="80" workbookViewId="0">
      <selection activeCell="D25" sqref="D25"/>
    </sheetView>
  </sheetViews>
  <sheetFormatPr baseColWidth="10" defaultColWidth="11.42578125" defaultRowHeight="15" x14ac:dyDescent="0.25"/>
  <cols>
    <col min="1" max="1" width="62.5703125" style="2" customWidth="1"/>
    <col min="2" max="2" width="69.140625" style="3" customWidth="1"/>
    <col min="3" max="3" width="20.28515625" style="3" customWidth="1"/>
    <col min="4" max="4" width="13.28515625" style="4" customWidth="1"/>
    <col min="5" max="5" width="11.140625" style="3" customWidth="1"/>
    <col min="6" max="6" width="12.140625" customWidth="1"/>
    <col min="7" max="7" width="15" customWidth="1"/>
    <col min="8" max="8" width="14" customWidth="1"/>
    <col min="9" max="9" width="15.28515625" customWidth="1"/>
    <col min="10" max="13" width="12.7109375" customWidth="1"/>
  </cols>
  <sheetData>
    <row r="1" spans="1:15" ht="43.5" customHeight="1" x14ac:dyDescent="0.25">
      <c r="A1" s="77" t="s">
        <v>82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5" ht="23.25" customHeight="1" x14ac:dyDescent="0.25">
      <c r="A2" s="1" t="s">
        <v>84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23.2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5" s="7" customFormat="1" ht="84.75" customHeight="1" x14ac:dyDescent="0.25">
      <c r="A4" s="5" t="s">
        <v>0</v>
      </c>
      <c r="B4" s="5" t="s">
        <v>1</v>
      </c>
      <c r="C4" s="6" t="s">
        <v>2</v>
      </c>
      <c r="D4" s="25" t="s">
        <v>3</v>
      </c>
      <c r="E4" s="25" t="s">
        <v>4</v>
      </c>
      <c r="F4" s="25" t="s">
        <v>5</v>
      </c>
      <c r="G4" s="26" t="s">
        <v>6</v>
      </c>
      <c r="H4" s="78" t="s">
        <v>76</v>
      </c>
      <c r="I4" s="79"/>
      <c r="J4" s="78" t="s">
        <v>77</v>
      </c>
      <c r="K4" s="79"/>
      <c r="L4" s="80" t="s">
        <v>78</v>
      </c>
      <c r="M4" s="81"/>
    </row>
    <row r="5" spans="1:15" ht="15.95" customHeight="1" x14ac:dyDescent="0.25">
      <c r="A5" s="8" t="s">
        <v>7</v>
      </c>
      <c r="B5" s="9" t="s">
        <v>8</v>
      </c>
      <c r="C5" s="10" t="s">
        <v>9</v>
      </c>
      <c r="D5" s="49" t="s">
        <v>10</v>
      </c>
      <c r="E5" s="50" t="s">
        <v>11</v>
      </c>
      <c r="F5" s="51">
        <v>92</v>
      </c>
      <c r="G5" s="52">
        <v>142</v>
      </c>
      <c r="H5" s="75">
        <f>F5*G5</f>
        <v>13064</v>
      </c>
      <c r="I5" s="76"/>
      <c r="J5" s="75">
        <f>H5*0.2</f>
        <v>2612.8000000000002</v>
      </c>
      <c r="K5" s="76"/>
      <c r="L5" s="75">
        <f>H5*3</f>
        <v>39192</v>
      </c>
      <c r="M5" s="76"/>
    </row>
    <row r="6" spans="1:15" ht="28.5" customHeight="1" x14ac:dyDescent="0.25">
      <c r="A6" s="11" t="s">
        <v>12</v>
      </c>
      <c r="B6" s="9" t="s">
        <v>13</v>
      </c>
      <c r="C6" s="10" t="s">
        <v>14</v>
      </c>
      <c r="D6" s="49" t="s">
        <v>10</v>
      </c>
      <c r="E6" s="50" t="s">
        <v>11</v>
      </c>
      <c r="F6" s="51">
        <v>69</v>
      </c>
      <c r="G6" s="53">
        <v>142</v>
      </c>
      <c r="H6" s="88">
        <f>F6*G6</f>
        <v>9798</v>
      </c>
      <c r="I6" s="89"/>
      <c r="J6" s="88">
        <f t="shared" ref="J6" si="0">H6*0.2</f>
        <v>1959.6000000000001</v>
      </c>
      <c r="K6" s="89"/>
      <c r="L6" s="88">
        <f>H6*3</f>
        <v>29394</v>
      </c>
      <c r="M6" s="89"/>
    </row>
    <row r="7" spans="1:15" ht="60.75" customHeight="1" x14ac:dyDescent="0.25">
      <c r="A7" s="90" t="s">
        <v>75</v>
      </c>
      <c r="B7" s="92"/>
      <c r="C7" s="93"/>
      <c r="D7" s="93"/>
      <c r="E7" s="93"/>
      <c r="F7" s="94"/>
      <c r="G7" s="43" t="s">
        <v>73</v>
      </c>
      <c r="H7" s="27" t="s">
        <v>15</v>
      </c>
      <c r="I7" s="28" t="s">
        <v>16</v>
      </c>
      <c r="J7" s="27" t="s">
        <v>15</v>
      </c>
      <c r="K7" s="28" t="s">
        <v>16</v>
      </c>
      <c r="L7" s="27" t="s">
        <v>15</v>
      </c>
      <c r="M7" s="28" t="s">
        <v>16</v>
      </c>
    </row>
    <row r="8" spans="1:15" ht="15.95" customHeight="1" x14ac:dyDescent="0.25">
      <c r="A8" s="91"/>
      <c r="B8" s="12" t="s">
        <v>18</v>
      </c>
      <c r="C8" s="13" t="s">
        <v>19</v>
      </c>
      <c r="D8" s="44" t="s">
        <v>10</v>
      </c>
      <c r="E8" s="45" t="s">
        <v>11</v>
      </c>
      <c r="F8" s="46">
        <v>201</v>
      </c>
      <c r="G8" s="47" t="s">
        <v>17</v>
      </c>
      <c r="H8" s="29">
        <f t="shared" ref="H8:H10" si="1">F8*85</f>
        <v>17085</v>
      </c>
      <c r="I8" s="48">
        <f t="shared" ref="I8:I10" si="2">F8*170</f>
        <v>34170</v>
      </c>
      <c r="J8" s="29">
        <v>3417</v>
      </c>
      <c r="K8" s="30">
        <v>6834</v>
      </c>
      <c r="L8" s="29">
        <f>H8*3</f>
        <v>51255</v>
      </c>
      <c r="M8" s="30">
        <f>I8*3</f>
        <v>102510</v>
      </c>
      <c r="N8" s="31"/>
      <c r="O8" s="31"/>
    </row>
    <row r="9" spans="1:15" ht="15.95" customHeight="1" x14ac:dyDescent="0.25">
      <c r="A9" s="91"/>
      <c r="B9" s="95" t="s">
        <v>20</v>
      </c>
      <c r="C9" s="68"/>
      <c r="D9" s="44"/>
      <c r="E9" s="45"/>
      <c r="F9" s="46"/>
      <c r="G9" s="47"/>
      <c r="H9" s="29"/>
      <c r="I9" s="48"/>
      <c r="J9" s="29"/>
      <c r="K9" s="30"/>
      <c r="L9" s="29"/>
      <c r="M9" s="30"/>
      <c r="N9" s="31"/>
      <c r="O9" s="31"/>
    </row>
    <row r="10" spans="1:15" ht="15.95" customHeight="1" x14ac:dyDescent="0.25">
      <c r="A10" s="91"/>
      <c r="B10" s="96"/>
      <c r="C10" s="68" t="s">
        <v>21</v>
      </c>
      <c r="D10" s="44" t="s">
        <v>10</v>
      </c>
      <c r="E10" s="45" t="s">
        <v>11</v>
      </c>
      <c r="F10" s="46">
        <v>212</v>
      </c>
      <c r="G10" s="47" t="s">
        <v>17</v>
      </c>
      <c r="H10" s="29">
        <f t="shared" si="1"/>
        <v>18020</v>
      </c>
      <c r="I10" s="48">
        <f t="shared" si="2"/>
        <v>36040</v>
      </c>
      <c r="J10" s="29">
        <v>3604</v>
      </c>
      <c r="K10" s="30">
        <v>7208</v>
      </c>
      <c r="L10" s="29">
        <f>H10*3</f>
        <v>54060</v>
      </c>
      <c r="M10" s="30">
        <f t="shared" ref="M10" si="3">I10*3</f>
        <v>108120</v>
      </c>
      <c r="N10" s="31"/>
      <c r="O10" s="31"/>
    </row>
    <row r="11" spans="1:15" ht="15.95" customHeight="1" x14ac:dyDescent="0.25">
      <c r="A11" s="82" t="s">
        <v>24</v>
      </c>
      <c r="B11" s="85"/>
      <c r="C11" s="86"/>
      <c r="D11" s="86"/>
      <c r="E11" s="86"/>
      <c r="F11" s="86"/>
      <c r="G11" s="87"/>
      <c r="H11" s="32" t="s">
        <v>25</v>
      </c>
      <c r="I11" s="33" t="s">
        <v>26</v>
      </c>
      <c r="J11" s="32" t="s">
        <v>25</v>
      </c>
      <c r="K11" s="33" t="s">
        <v>26</v>
      </c>
      <c r="L11" s="32" t="s">
        <v>25</v>
      </c>
      <c r="M11" s="33" t="s">
        <v>26</v>
      </c>
    </row>
    <row r="12" spans="1:15" ht="15.95" customHeight="1" x14ac:dyDescent="0.25">
      <c r="A12" s="83"/>
      <c r="B12" s="14" t="s">
        <v>27</v>
      </c>
      <c r="C12" s="15" t="s">
        <v>28</v>
      </c>
      <c r="D12" s="39" t="s">
        <v>10</v>
      </c>
      <c r="E12" s="40" t="s">
        <v>29</v>
      </c>
      <c r="F12" s="41">
        <v>121</v>
      </c>
      <c r="G12" s="42" t="s">
        <v>30</v>
      </c>
      <c r="H12" s="34">
        <v>9000</v>
      </c>
      <c r="I12" s="35">
        <v>10000</v>
      </c>
      <c r="J12" s="34">
        <f>H12*0.2</f>
        <v>1800</v>
      </c>
      <c r="K12" s="35">
        <f>I12*0.2</f>
        <v>2000</v>
      </c>
      <c r="L12" s="34">
        <f>H12*3</f>
        <v>27000</v>
      </c>
      <c r="M12" s="38">
        <f>I12*3</f>
        <v>30000</v>
      </c>
    </row>
    <row r="13" spans="1:15" ht="15.95" customHeight="1" x14ac:dyDescent="0.25">
      <c r="A13" s="83"/>
      <c r="B13" s="14" t="s">
        <v>31</v>
      </c>
      <c r="C13" s="15" t="s">
        <v>32</v>
      </c>
      <c r="D13" s="39" t="s">
        <v>10</v>
      </c>
      <c r="E13" s="40" t="s">
        <v>29</v>
      </c>
      <c r="F13" s="41">
        <v>177</v>
      </c>
      <c r="G13" s="42" t="s">
        <v>33</v>
      </c>
      <c r="H13" s="34">
        <v>9300</v>
      </c>
      <c r="I13" s="35">
        <v>11000</v>
      </c>
      <c r="J13" s="34">
        <f t="shared" ref="J13:K14" si="4">H13*0.2</f>
        <v>1860</v>
      </c>
      <c r="K13" s="35">
        <f t="shared" si="4"/>
        <v>2200</v>
      </c>
      <c r="L13" s="34">
        <f t="shared" ref="L13:M14" si="5">H13*3</f>
        <v>27900</v>
      </c>
      <c r="M13" s="38">
        <f t="shared" si="5"/>
        <v>33000</v>
      </c>
    </row>
    <row r="14" spans="1:15" ht="15.95" customHeight="1" x14ac:dyDescent="0.25">
      <c r="A14" s="84"/>
      <c r="B14" s="14" t="s">
        <v>34</v>
      </c>
      <c r="C14" s="15" t="s">
        <v>35</v>
      </c>
      <c r="D14" s="39" t="s">
        <v>10</v>
      </c>
      <c r="E14" s="40" t="s">
        <v>29</v>
      </c>
      <c r="F14" s="41">
        <v>233</v>
      </c>
      <c r="G14" s="42" t="s">
        <v>36</v>
      </c>
      <c r="H14" s="34">
        <v>9600</v>
      </c>
      <c r="I14" s="35">
        <v>12000</v>
      </c>
      <c r="J14" s="34">
        <f t="shared" si="4"/>
        <v>1920</v>
      </c>
      <c r="K14" s="35">
        <f t="shared" si="4"/>
        <v>2400</v>
      </c>
      <c r="L14" s="34">
        <f t="shared" si="5"/>
        <v>28800</v>
      </c>
      <c r="M14" s="38">
        <f t="shared" si="5"/>
        <v>36000</v>
      </c>
    </row>
    <row r="15" spans="1:15" ht="21" customHeight="1" x14ac:dyDescent="0.25">
      <c r="A15" s="22" t="s">
        <v>69</v>
      </c>
    </row>
    <row r="16" spans="1:15" x14ac:dyDescent="0.25">
      <c r="A16" s="2" t="s">
        <v>70</v>
      </c>
    </row>
    <row r="17" spans="1:1" ht="17.25" customHeight="1" x14ac:dyDescent="0.25">
      <c r="A17" s="2" t="s">
        <v>71</v>
      </c>
    </row>
    <row r="18" spans="1:1" x14ac:dyDescent="0.25">
      <c r="A18" s="22" t="s">
        <v>72</v>
      </c>
    </row>
  </sheetData>
  <mergeCells count="15">
    <mergeCell ref="A11:A14"/>
    <mergeCell ref="B11:G11"/>
    <mergeCell ref="H6:I6"/>
    <mergeCell ref="J6:K6"/>
    <mergeCell ref="L6:M6"/>
    <mergeCell ref="A7:A10"/>
    <mergeCell ref="B7:F7"/>
    <mergeCell ref="B9:B10"/>
    <mergeCell ref="L5:M5"/>
    <mergeCell ref="J5:K5"/>
    <mergeCell ref="H5:I5"/>
    <mergeCell ref="A1:M1"/>
    <mergeCell ref="H4:I4"/>
    <mergeCell ref="J4:K4"/>
    <mergeCell ref="L4:M4"/>
  </mergeCells>
  <pageMargins left="0.7" right="0.7" top="0.75" bottom="0.75" header="0.3" footer="0.3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CampagneClassique2026</vt:lpstr>
      <vt:lpstr>CampagneComplémentaireAB26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Marie-Dorothée SABATIER</dc:creator>
  <cp:lastModifiedBy>Marie-Dorothée SABATIER</cp:lastModifiedBy>
  <cp:lastPrinted>2026-01-19T14:18:56Z</cp:lastPrinted>
  <dcterms:created xsi:type="dcterms:W3CDTF">2015-06-05T18:19:34Z</dcterms:created>
  <dcterms:modified xsi:type="dcterms:W3CDTF">2026-10-23T11:29:09Z</dcterms:modified>
</cp:coreProperties>
</file>