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REAR\101 - MAEC\2_campagne 2024\4_Arrete_prefectoral_MAEC_CAB_2024\4_3_Documents publiés\"/>
    </mc:Choice>
  </mc:AlternateContent>
  <bookViews>
    <workbookView xWindow="0" yWindow="0" windowWidth="20490" windowHeight="7620" tabRatio="772"/>
  </bookViews>
  <sheets>
    <sheet name="PLAFONDS annuel et 5ans MAEC24" sheetId="7" r:id="rId1"/>
    <sheet name="PLAFONDS ANNUELS MAEC 2024" sheetId="6" state="hidden" r:id="rId2"/>
  </sheets>
  <definedNames>
    <definedName name="_xlnm._FilterDatabase" localSheetId="0" hidden="1">'PLAFONDS annuel et 5ans MAEC24'!$A$4:$F$4</definedName>
    <definedName name="_xlnm._FilterDatabase" localSheetId="1" hidden="1">'PLAFONDS ANNUELS MAEC 2024'!$A$3:$F$3</definedName>
    <definedName name="_xlnm.Print_Area" localSheetId="0">'PLAFONDS annuel et 5ans MAEC24'!$A$2:$T$60</definedName>
    <definedName name="_xlnm.Print_Area" localSheetId="1">'PLAFONDS ANNUELS MAEC 2024'!$A$1:$P$59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" i="7" l="1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10" i="7"/>
  <c r="O28" i="7"/>
  <c r="M28" i="7"/>
  <c r="O56" i="7"/>
  <c r="O55" i="7"/>
  <c r="M56" i="7"/>
  <c r="M55" i="7"/>
  <c r="O40" i="7"/>
  <c r="M40" i="7"/>
  <c r="O39" i="7"/>
  <c r="M39" i="7"/>
  <c r="O38" i="7"/>
  <c r="M38" i="7"/>
  <c r="P36" i="7"/>
  <c r="P37" i="7"/>
  <c r="P35" i="7"/>
  <c r="O36" i="7"/>
  <c r="O37" i="7"/>
  <c r="O35" i="7"/>
  <c r="N36" i="7"/>
  <c r="N37" i="7"/>
  <c r="N35" i="7"/>
  <c r="M36" i="7"/>
  <c r="M37" i="7"/>
  <c r="M35" i="7"/>
  <c r="M33" i="7"/>
  <c r="O33" i="7"/>
  <c r="O32" i="7"/>
  <c r="M32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10" i="7"/>
  <c r="N13" i="7"/>
  <c r="N14" i="7"/>
  <c r="N17" i="7"/>
  <c r="N18" i="7"/>
  <c r="N21" i="7"/>
  <c r="N22" i="7"/>
  <c r="N25" i="7"/>
  <c r="N26" i="7"/>
  <c r="M17" i="7"/>
  <c r="M18" i="7"/>
  <c r="M25" i="7"/>
  <c r="N10" i="7"/>
  <c r="M10" i="7"/>
  <c r="O30" i="7"/>
  <c r="O31" i="7"/>
  <c r="M31" i="7"/>
  <c r="M5" i="7"/>
  <c r="O8" i="7"/>
  <c r="M7" i="7"/>
  <c r="N8" i="7"/>
  <c r="I5" i="7"/>
  <c r="I56" i="7"/>
  <c r="K56" i="7" s="1"/>
  <c r="I55" i="7"/>
  <c r="K55" i="7" s="1"/>
  <c r="K40" i="7"/>
  <c r="I39" i="7"/>
  <c r="K39" i="7" s="1"/>
  <c r="I38" i="7"/>
  <c r="K38" i="7" s="1"/>
  <c r="L37" i="7"/>
  <c r="K37" i="7"/>
  <c r="L36" i="7"/>
  <c r="K36" i="7"/>
  <c r="L35" i="7"/>
  <c r="K35" i="7"/>
  <c r="I33" i="7"/>
  <c r="K33" i="7" s="1"/>
  <c r="I32" i="7"/>
  <c r="K32" i="7" s="1"/>
  <c r="I31" i="7"/>
  <c r="K31" i="7" s="1"/>
  <c r="I30" i="7"/>
  <c r="K30" i="7" s="1"/>
  <c r="I29" i="7"/>
  <c r="M29" i="7" s="1"/>
  <c r="I28" i="7"/>
  <c r="K28" i="7" s="1"/>
  <c r="S27" i="7"/>
  <c r="J27" i="7"/>
  <c r="N27" i="7" s="1"/>
  <c r="I27" i="7"/>
  <c r="M27" i="7" s="1"/>
  <c r="S26" i="7"/>
  <c r="J26" i="7"/>
  <c r="I26" i="7"/>
  <c r="M26" i="7" s="1"/>
  <c r="S25" i="7"/>
  <c r="J25" i="7"/>
  <c r="I25" i="7"/>
  <c r="S24" i="7"/>
  <c r="J24" i="7"/>
  <c r="N24" i="7" s="1"/>
  <c r="I24" i="7"/>
  <c r="M24" i="7" s="1"/>
  <c r="S23" i="7"/>
  <c r="J23" i="7"/>
  <c r="N23" i="7" s="1"/>
  <c r="I23" i="7"/>
  <c r="M23" i="7" s="1"/>
  <c r="S22" i="7"/>
  <c r="J22" i="7"/>
  <c r="I22" i="7"/>
  <c r="M22" i="7" s="1"/>
  <c r="S21" i="7"/>
  <c r="J21" i="7"/>
  <c r="I21" i="7"/>
  <c r="M21" i="7" s="1"/>
  <c r="S20" i="7"/>
  <c r="J20" i="7"/>
  <c r="N20" i="7" s="1"/>
  <c r="I20" i="7"/>
  <c r="M20" i="7" s="1"/>
  <c r="S19" i="7"/>
  <c r="J19" i="7"/>
  <c r="N19" i="7" s="1"/>
  <c r="I19" i="7"/>
  <c r="M19" i="7" s="1"/>
  <c r="S18" i="7"/>
  <c r="J18" i="7"/>
  <c r="I18" i="7"/>
  <c r="S17" i="7"/>
  <c r="J17" i="7"/>
  <c r="I17" i="7"/>
  <c r="S16" i="7"/>
  <c r="J16" i="7"/>
  <c r="N16" i="7" s="1"/>
  <c r="I16" i="7"/>
  <c r="M16" i="7" s="1"/>
  <c r="S15" i="7"/>
  <c r="J15" i="7"/>
  <c r="N15" i="7" s="1"/>
  <c r="I15" i="7"/>
  <c r="M15" i="7" s="1"/>
  <c r="S14" i="7"/>
  <c r="J14" i="7"/>
  <c r="I14" i="7"/>
  <c r="M14" i="7" s="1"/>
  <c r="S13" i="7"/>
  <c r="J13" i="7"/>
  <c r="I13" i="7"/>
  <c r="M13" i="7" s="1"/>
  <c r="S12" i="7"/>
  <c r="J12" i="7"/>
  <c r="N12" i="7" s="1"/>
  <c r="I12" i="7"/>
  <c r="M12" i="7" s="1"/>
  <c r="S11" i="7"/>
  <c r="J11" i="7"/>
  <c r="N11" i="7" s="1"/>
  <c r="I11" i="7"/>
  <c r="M11" i="7" s="1"/>
  <c r="S10" i="7"/>
  <c r="J10" i="7"/>
  <c r="I10" i="7"/>
  <c r="I8" i="7"/>
  <c r="K8" i="7" s="1"/>
  <c r="I7" i="7"/>
  <c r="K7" i="7" s="1"/>
  <c r="O7" i="7" s="1"/>
  <c r="I6" i="7"/>
  <c r="K6" i="7" s="1"/>
  <c r="O6" i="7" s="1"/>
  <c r="K5" i="7"/>
  <c r="O5" i="7" s="1"/>
  <c r="K29" i="7" l="1"/>
  <c r="O29" i="7" s="1"/>
  <c r="M30" i="7"/>
  <c r="M6" i="7"/>
  <c r="K55" i="6"/>
  <c r="K54" i="6"/>
  <c r="K39" i="6"/>
  <c r="L35" i="6"/>
  <c r="L36" i="6"/>
  <c r="L34" i="6"/>
  <c r="K35" i="6"/>
  <c r="K36" i="6"/>
  <c r="K34" i="6"/>
  <c r="K38" i="6"/>
  <c r="K37" i="6"/>
  <c r="K28" i="6"/>
  <c r="K29" i="6"/>
  <c r="K30" i="6"/>
  <c r="K31" i="6"/>
  <c r="K32" i="6"/>
  <c r="K27" i="6"/>
  <c r="K5" i="6"/>
  <c r="K6" i="6"/>
  <c r="K7" i="6"/>
  <c r="K4" i="6"/>
  <c r="J10" i="6" l="1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9" i="6"/>
  <c r="I55" i="6" l="1"/>
  <c r="I54" i="6"/>
  <c r="I38" i="6"/>
  <c r="I37" i="6"/>
  <c r="I32" i="6"/>
  <c r="I31" i="6"/>
  <c r="I30" i="6"/>
  <c r="I29" i="6"/>
  <c r="I28" i="6"/>
  <c r="I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I7" i="6"/>
  <c r="I6" i="6"/>
  <c r="I5" i="6"/>
  <c r="I4" i="6"/>
</calcChain>
</file>

<file path=xl/sharedStrings.xml><?xml version="1.0" encoding="utf-8"?>
<sst xmlns="http://schemas.openxmlformats.org/spreadsheetml/2006/main" count="605" uniqueCount="208">
  <si>
    <t xml:space="preserve">Type de mesure </t>
  </si>
  <si>
    <t xml:space="preserve">Surfaces éligibles </t>
  </si>
  <si>
    <t>Système</t>
  </si>
  <si>
    <t>Localisée</t>
  </si>
  <si>
    <t>MAEC Biodiversité - Protection des espèces</t>
  </si>
  <si>
    <t>MAEC Biodiversité - DFCI - Maintien de l'ouverture des milieux</t>
  </si>
  <si>
    <t xml:space="preserve">MAEC Sol - Semis direct </t>
  </si>
  <si>
    <t>MAEC Biodiversité - Protection des espèces 1</t>
  </si>
  <si>
    <t>MAEC Biodiversité - Protection des espèces 2</t>
  </si>
  <si>
    <t>MAEC Biodiversité - Protection des espèces 3</t>
  </si>
  <si>
    <t>Mesures 
(outils de gestion)</t>
  </si>
  <si>
    <t>MAEC Eau - Grandes cultures 1</t>
  </si>
  <si>
    <t>MAEC Eau - Herbicides - Grandes cultures 1</t>
  </si>
  <si>
    <t>MAEC Eau - Herbicides - Grandes cultures 2</t>
  </si>
  <si>
    <t>MAEC Eau - Herbicides - Grandes cultures 3</t>
  </si>
  <si>
    <t>MAEC Eau - Pesticides - Grandes cultures 1</t>
  </si>
  <si>
    <t>MAEC Eau - Pesticides - Grandes cultures 2</t>
  </si>
  <si>
    <t>MAEC Eau - Pesticides - Grandes cultures 3</t>
  </si>
  <si>
    <t xml:space="preserve">MAEC Biodiversité - Préservation des milieux humides </t>
  </si>
  <si>
    <t>MAEC Biodiversité - Gestion des roselières</t>
  </si>
  <si>
    <t>MAEC Biodiversité - Création de prairies</t>
  </si>
  <si>
    <t>MAEC Climat - Bien-être animal - Elevages de monogastriques</t>
  </si>
  <si>
    <t>MAEC Sol - Semis direct 1</t>
  </si>
  <si>
    <t>MAEC Sol - Semis direct 2</t>
  </si>
  <si>
    <t>MAEC Eau - Gestion de la fertilisation - Grandes cultures 2</t>
  </si>
  <si>
    <t>MAEC Eau - Couverture - Herbicides - Grandes cultures 1</t>
  </si>
  <si>
    <t>MAEC Eau - Couverture - Herbicides - Grandes cultures 2</t>
  </si>
  <si>
    <t>MAEC Eau - Couverture - Herbicides - Grandes cultures 3</t>
  </si>
  <si>
    <t>MAEC Eau - Couverture - Pesticides - Grandes cultures 1</t>
  </si>
  <si>
    <t>MAEC Eau - Couverture - Pesticides - Grandes cultures 2</t>
  </si>
  <si>
    <t>MAEC Eau - Couverture - Pesticides - Grandes cultures 3</t>
  </si>
  <si>
    <t>MAEC Biodiversité - Entretien durable des infrastructures agro-écologiques</t>
  </si>
  <si>
    <t>MAEC</t>
  </si>
  <si>
    <t>MAEC Eau - Gestion de la fertilisation - Grandes cultures 1</t>
  </si>
  <si>
    <t xml:space="preserve">MAEC Eau - Viticulture </t>
  </si>
  <si>
    <t>MAEC Biodiversité - Surfaces herbagères et pastorales</t>
  </si>
  <si>
    <t xml:space="preserve">MAEC Biodiversité - Surfaces herbagères et pastorales </t>
  </si>
  <si>
    <t>MAEC Biodiversité - Systèmes herbagers et pastoraux</t>
  </si>
  <si>
    <t>MAEC Biodiversité - Préservation des milieux humides</t>
  </si>
  <si>
    <t>MAEC Eau - Pesticides - Gestion quantitative - Grandes cultures 1</t>
  </si>
  <si>
    <t>MAEC Eau - Pesticides - Gestion quantitative - Grandes cultures 2</t>
  </si>
  <si>
    <t>MAEC Eau - Pesticides - Gestion quantitative - Grandes cultures 3</t>
  </si>
  <si>
    <t xml:space="preserve">MAEC Eau - Arboriculture </t>
  </si>
  <si>
    <t>MAEC Climat - Bien-être animal - Autonomie fourragère - Elevages d'herbivores</t>
  </si>
  <si>
    <t>MAEC Eau - Polyculture-élevage</t>
  </si>
  <si>
    <t>MAEC Biodiversité - Protection des espèces 4</t>
  </si>
  <si>
    <t>MAEC Eau -  Couverture - Réduction des pesticides - Grandes cultures</t>
  </si>
  <si>
    <t>MAEC Eau - Couverture - Réduction des herbicides - Grandes cultures</t>
  </si>
  <si>
    <t>MAEC Eau - Gestion de la fertilisation - Grandes cultures</t>
  </si>
  <si>
    <t>MAEC Eau - Réduction des pesticides - Grandes cultures</t>
  </si>
  <si>
    <t>MAEC Eau - Réduction des herbicides - Grandes cultures</t>
  </si>
  <si>
    <t xml:space="preserve">MAEC Eau - Gestion de la fertilisation - Réduction des pesticides - Grandes cultures </t>
  </si>
  <si>
    <t>MAEC Biodiversité - Amélioration de la gestion des surfaces herbagères et pastorales par le pâturage</t>
  </si>
  <si>
    <t>MAEC Biodiversité - Maintien de l'ouverture des milieux - amélioration de la gestion par le pâturage</t>
  </si>
  <si>
    <t>MAEC Eau - Viticulture - Lutte biologique - Herbicides</t>
  </si>
  <si>
    <t>MAEC Eau - Viticulture - Gestion quantitative - Lutte biologique - Herbicides</t>
  </si>
  <si>
    <t>1,6 €/ml</t>
  </si>
  <si>
    <t xml:space="preserve">MAEC Eau - Arboriculture - Lutte biologique - Herbicides </t>
  </si>
  <si>
    <t>MAEC Biodiversité - Maintien de l'ouverture des milieux</t>
  </si>
  <si>
    <t>MAEC Eau - Gestion quantitative - Grandes cultures 2</t>
  </si>
  <si>
    <t>MAEC Eau - Gestion quantitative - Couverture - Grandes cultures 3</t>
  </si>
  <si>
    <t>MAEC Biodiversité - Préservation des milieux humides - Amélioration de la gestion par le pâturage</t>
  </si>
  <si>
    <t>MAEC Biodiversité - Préservation des milieux humides - Gestion des espèces exotiques envahissantes</t>
  </si>
  <si>
    <t>MAEC Biodiversité - Ligneux</t>
  </si>
  <si>
    <t>MAEC Biodiversité - Mares</t>
  </si>
  <si>
    <t>MAEC Biodiversité - Fossés</t>
  </si>
  <si>
    <t>MAEC Climat - Bien-être animal - Autonomie fourragère - Elevages d'herbivores 1</t>
  </si>
  <si>
    <t>MAEC Climat - Bien-être animal - Autonomie fourragère - Elevages d'herbivores 2</t>
  </si>
  <si>
    <t>MAEC Climat - Bien-être animal - Autonomie fourragère - Elevages d'herbivores 3</t>
  </si>
  <si>
    <t>MAEC Eau - Arboriculture - Gestion quantitative - Lutte biologique - Herbicides</t>
  </si>
  <si>
    <t>62 €/mare</t>
  </si>
  <si>
    <t xml:space="preserve">Parcs extérieurs </t>
  </si>
  <si>
    <t>Roselières</t>
  </si>
  <si>
    <t>Mares</t>
  </si>
  <si>
    <t>Fossés</t>
  </si>
  <si>
    <t>MAEC Eau - Grandes cultures adaptée aux zones intermédiaires</t>
  </si>
  <si>
    <t>MAEC Eau - Polyculture-élevage adaptée aux zones intermédiaires</t>
  </si>
  <si>
    <t>MAEC Biodiversité - Création de couverts d'intérêt faunistique et floristique favorables aux pollinisateurs et aux oiseaux communs des milieux agricoles *</t>
  </si>
  <si>
    <t>TA</t>
  </si>
  <si>
    <t>Viti</t>
  </si>
  <si>
    <t>Arbo</t>
  </si>
  <si>
    <t>TA, PP</t>
  </si>
  <si>
    <t>PP</t>
  </si>
  <si>
    <t>TA, CP</t>
  </si>
  <si>
    <t>PT</t>
  </si>
  <si>
    <t>PT ou PP</t>
  </si>
  <si>
    <t xml:space="preserve"> ligneux</t>
  </si>
  <si>
    <t xml:space="preserve">limite en ha </t>
  </si>
  <si>
    <t xml:space="preserve"> Montants unitaires
€/ha </t>
  </si>
  <si>
    <t>Montants unitaires  pour les CLPC
€/ha</t>
  </si>
  <si>
    <r>
      <t xml:space="preserve">plafond  déclinaison </t>
    </r>
    <r>
      <rPr>
        <b/>
        <sz val="14"/>
        <rFont val="Calibri"/>
        <family val="2"/>
        <scheme val="minor"/>
      </rPr>
      <t>CLPC</t>
    </r>
    <r>
      <rPr>
        <b/>
        <sz val="11"/>
        <rFont val="Calibri"/>
        <family val="2"/>
        <scheme val="minor"/>
      </rPr>
      <t xml:space="preserve"> calculé</t>
    </r>
  </si>
  <si>
    <t>limite en ha - déclinaison CLPC</t>
  </si>
  <si>
    <r>
      <t xml:space="preserve">10000 € 
</t>
    </r>
    <r>
      <rPr>
        <sz val="8"/>
        <rFont val="Calibri"/>
        <family val="2"/>
        <scheme val="minor"/>
      </rPr>
      <t xml:space="preserve">par MAEC </t>
    </r>
    <r>
      <rPr>
        <u/>
        <sz val="8"/>
        <rFont val="Calibri"/>
        <family val="2"/>
        <scheme val="minor"/>
      </rPr>
      <t>et</t>
    </r>
    <r>
      <rPr>
        <sz val="8"/>
        <rFont val="Calibri"/>
        <family val="2"/>
        <scheme val="minor"/>
      </rPr>
      <t xml:space="preserve"> en cas de cumul de plusieurs MAEC de cette même famille</t>
    </r>
  </si>
  <si>
    <r>
      <t xml:space="preserve">10000 € 
</t>
    </r>
    <r>
      <rPr>
        <sz val="8"/>
        <rFont val="Calibri"/>
        <family val="2"/>
        <scheme val="minor"/>
      </rPr>
      <t>par MAEC et en cas de cumul de plusieurs MAEC de cette même famille</t>
    </r>
  </si>
  <si>
    <t>ZIGC</t>
  </si>
  <si>
    <t>LEZ1</t>
  </si>
  <si>
    <t>EAU1</t>
  </si>
  <si>
    <t>LEE1</t>
  </si>
  <si>
    <t>EAU2</t>
  </si>
  <si>
    <t>LEE2</t>
  </si>
  <si>
    <t>ZIPE</t>
  </si>
  <si>
    <t>LEZ2</t>
  </si>
  <si>
    <t>PHY1</t>
  </si>
  <si>
    <t>LEP1</t>
  </si>
  <si>
    <t>PHY2</t>
  </si>
  <si>
    <t>LEP2</t>
  </si>
  <si>
    <t>PHY3</t>
  </si>
  <si>
    <t>LEP3</t>
  </si>
  <si>
    <t>PHY4</t>
  </si>
  <si>
    <t>LEP4</t>
  </si>
  <si>
    <t>PHY5</t>
  </si>
  <si>
    <t>LEP5</t>
  </si>
  <si>
    <t>PHY6</t>
  </si>
  <si>
    <t>LEP6</t>
  </si>
  <si>
    <t>PHY7</t>
  </si>
  <si>
    <t>LEP7</t>
  </si>
  <si>
    <t>PHY8</t>
  </si>
  <si>
    <t>LEP8</t>
  </si>
  <si>
    <t>PHY9</t>
  </si>
  <si>
    <t>LEP9</t>
  </si>
  <si>
    <t>FER1</t>
  </si>
  <si>
    <t>LEF1</t>
  </si>
  <si>
    <t>FER2</t>
  </si>
  <si>
    <t>LEF2</t>
  </si>
  <si>
    <t>FER6</t>
  </si>
  <si>
    <t>LEF6</t>
  </si>
  <si>
    <t>COV1</t>
  </si>
  <si>
    <t>LEC1</t>
  </si>
  <si>
    <t>COV2</t>
  </si>
  <si>
    <t>LEC2</t>
  </si>
  <si>
    <t>COV3</t>
  </si>
  <si>
    <t>LEC3</t>
  </si>
  <si>
    <t>COV4</t>
  </si>
  <si>
    <t>LEC4</t>
  </si>
  <si>
    <t>COV5</t>
  </si>
  <si>
    <t>LEC5</t>
  </si>
  <si>
    <t>COV6</t>
  </si>
  <si>
    <t>LEC6</t>
  </si>
  <si>
    <t>VIT1</t>
  </si>
  <si>
    <t>VIT3</t>
  </si>
  <si>
    <t>ARB1</t>
  </si>
  <si>
    <t>ARB3</t>
  </si>
  <si>
    <t>SDC1</t>
  </si>
  <si>
    <t>SDC2</t>
  </si>
  <si>
    <t>HBV1</t>
  </si>
  <si>
    <t>HBV2</t>
  </si>
  <si>
    <t>HBV3</t>
  </si>
  <si>
    <t>MONO</t>
  </si>
  <si>
    <t>ROS</t>
  </si>
  <si>
    <t>MHU1</t>
  </si>
  <si>
    <t>MHU2</t>
  </si>
  <si>
    <t>MHU3</t>
  </si>
  <si>
    <t>PRA1</t>
  </si>
  <si>
    <t>PRA2</t>
  </si>
  <si>
    <t>PRA3</t>
  </si>
  <si>
    <t>CIFF</t>
  </si>
  <si>
    <t>CPRA</t>
  </si>
  <si>
    <t>ESP1</t>
  </si>
  <si>
    <t>ESP2</t>
  </si>
  <si>
    <t>ESP3</t>
  </si>
  <si>
    <t>ESP4</t>
  </si>
  <si>
    <t>OUV1</t>
  </si>
  <si>
    <t>OUV2</t>
  </si>
  <si>
    <t>IAE1</t>
  </si>
  <si>
    <t>IAE2</t>
  </si>
  <si>
    <t>IAE3</t>
  </si>
  <si>
    <r>
      <t xml:space="preserve">Codes mesures
</t>
    </r>
    <r>
      <rPr>
        <b/>
        <sz val="9"/>
        <color theme="1"/>
        <rFont val="Calibri"/>
        <family val="2"/>
        <scheme val="minor"/>
      </rPr>
      <t>(grandes cultures)</t>
    </r>
  </si>
  <si>
    <r>
      <t xml:space="preserve">Codes mesures 
</t>
    </r>
    <r>
      <rPr>
        <b/>
        <sz val="8"/>
        <color theme="1"/>
        <rFont val="Calibri"/>
        <family val="2"/>
        <scheme val="minor"/>
      </rPr>
      <t>(déclinaison cultures légumières)</t>
    </r>
  </si>
  <si>
    <t>hors AAC prioritaires</t>
  </si>
  <si>
    <t>85/170</t>
  </si>
  <si>
    <t>en AAC 
prioritaires</t>
  </si>
  <si>
    <r>
      <t>hors/dans AAC prioritaires</t>
    </r>
    <r>
      <rPr>
        <vertAlign val="superscript"/>
        <sz val="11"/>
        <color theme="1"/>
        <rFont val="Calibri"/>
        <family val="2"/>
        <scheme val="minor"/>
      </rPr>
      <t>1</t>
    </r>
  </si>
  <si>
    <r>
      <t>maintien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</si>
  <si>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r>
      <t>évolution</t>
    </r>
    <r>
      <rPr>
        <b/>
        <vertAlign val="superscript"/>
        <sz val="12"/>
        <color theme="1"/>
        <rFont val="Calibri"/>
        <family val="2"/>
        <scheme val="minor"/>
      </rPr>
      <t>3</t>
    </r>
  </si>
  <si>
    <r>
      <t xml:space="preserve">800 €/ha </t>
    </r>
    <r>
      <rPr>
        <vertAlign val="superscript"/>
        <sz val="10"/>
        <rFont val="Calibri"/>
        <family val="2"/>
        <scheme val="minor"/>
      </rPr>
      <t>4</t>
    </r>
  </si>
  <si>
    <t xml:space="preserve"> 1 : AAC prioritaires = aires d’alimentation des captages classés au titre des lois Grenelle et de la Conférence environnementale de 2013 et bénéficiant d'une délimitation par arrêté préfectoral.</t>
  </si>
  <si>
    <t xml:space="preserve"> 4 : avec la conversion : 1ml = 10m², soit 0,8 €/ml</t>
  </si>
  <si>
    <t xml:space="preserve"> 2 : exploitation en "maintien" = le taux d'herbe à atteindre en année 3 est déjà atteint à l'engagement</t>
  </si>
  <si>
    <t xml:space="preserve"> 3 : exploitation en "évolution" = le taux d'herbe à atteindre en année 3 n'est pas déjà atteint à l'engagement</t>
  </si>
  <si>
    <t>74 / 83</t>
  </si>
  <si>
    <t>52 / 62</t>
  </si>
  <si>
    <t>41 / 52</t>
  </si>
  <si>
    <t>Annexe 2: Plafond annuel (aide totale) par exploitation par MAEC 2024 cofinancée MASA ou AELB en Centre-Val de Loire</t>
  </si>
  <si>
    <t xml:space="preserve">plafond  calculé 
(FEADER + MASA)
</t>
  </si>
  <si>
    <t>plafond part MASA</t>
  </si>
  <si>
    <r>
      <rPr>
        <b/>
        <sz val="11"/>
        <rFont val="Calibri"/>
        <family val="2"/>
        <scheme val="minor"/>
      </rPr>
      <t>15 000 €</t>
    </r>
    <r>
      <rPr>
        <sz val="10"/>
        <rFont val="Calibri"/>
        <family val="2"/>
        <scheme val="minor"/>
      </rPr>
      <t xml:space="preserve"> 
en cas de cumul sur ces 2 familles de MAEC  (</t>
    </r>
    <r>
      <rPr>
        <i/>
        <sz val="10"/>
        <rFont val="Calibri"/>
        <family val="2"/>
        <scheme val="minor"/>
      </rPr>
      <t>3000€ plafond part MASA)</t>
    </r>
  </si>
  <si>
    <r>
      <rPr>
        <b/>
        <sz val="11"/>
        <color theme="1"/>
        <rFont val="Calibri"/>
        <family val="2"/>
        <scheme val="minor"/>
      </rPr>
      <t>20 000 €</t>
    </r>
    <r>
      <rPr>
        <sz val="10"/>
        <color theme="1"/>
        <rFont val="Calibri"/>
        <family val="2"/>
        <scheme val="minor"/>
      </rPr>
      <t xml:space="preserve"> 
en cas de cumul sur ces deux MAEC (</t>
    </r>
    <r>
      <rPr>
        <i/>
        <sz val="10"/>
        <color theme="1"/>
        <rFont val="Calibri"/>
        <family val="2"/>
        <scheme val="minor"/>
      </rPr>
      <t>4000€ part MASA)</t>
    </r>
  </si>
  <si>
    <r>
      <rPr>
        <b/>
        <sz val="11"/>
        <color theme="1"/>
        <rFont val="Calibri"/>
        <family val="2"/>
        <scheme val="minor"/>
      </rPr>
      <t xml:space="preserve">20 000 € </t>
    </r>
    <r>
      <rPr>
        <sz val="10"/>
        <color theme="1"/>
        <rFont val="Calibri"/>
        <family val="2"/>
        <scheme val="minor"/>
      </rPr>
      <t xml:space="preserve">
en cas de cumul sur ces 2 familles de MAEC </t>
    </r>
    <r>
      <rPr>
        <i/>
        <sz val="10"/>
        <color theme="1"/>
        <rFont val="Calibri"/>
        <family val="2"/>
        <scheme val="minor"/>
      </rPr>
      <t>(4000€ part MASA)</t>
    </r>
  </si>
  <si>
    <r>
      <rPr>
        <b/>
        <sz val="11"/>
        <color theme="1"/>
        <rFont val="Calibri"/>
        <family val="2"/>
        <scheme val="minor"/>
      </rPr>
      <t xml:space="preserve">20 000 € 
</t>
    </r>
    <r>
      <rPr>
        <sz val="10"/>
        <color theme="1"/>
        <rFont val="Calibri"/>
        <family val="2"/>
        <scheme val="minor"/>
      </rPr>
      <t xml:space="preserve">en cas de cumul  sur ces 2 familles de MAEC  </t>
    </r>
    <r>
      <rPr>
        <i/>
        <sz val="10"/>
        <color theme="1"/>
        <rFont val="Calibri"/>
        <family val="2"/>
        <scheme val="minor"/>
      </rPr>
      <t>(4000€ part MASA)</t>
    </r>
  </si>
  <si>
    <r>
      <rPr>
        <b/>
        <sz val="11"/>
        <rFont val="Calibri"/>
        <family val="2"/>
        <scheme val="minor"/>
      </rPr>
      <t>20 000 €</t>
    </r>
    <r>
      <rPr>
        <sz val="10"/>
        <rFont val="Calibri"/>
        <family val="2"/>
        <scheme val="minor"/>
      </rPr>
      <t xml:space="preserve"> 
en cas de cumul sur ces 3 familles de MAEC</t>
    </r>
    <r>
      <rPr>
        <i/>
        <sz val="10"/>
        <rFont val="Calibri"/>
        <family val="2"/>
        <scheme val="minor"/>
      </rPr>
      <t xml:space="preserve"> (4000€ part MASA)</t>
    </r>
  </si>
  <si>
    <t xml:space="preserve">plafond annuel calculé 
(FEADER + MASA)
</t>
  </si>
  <si>
    <t xml:space="preserve">plafond 5 ans calculé 
(FEADER + MASA) </t>
  </si>
  <si>
    <t>plafond annuel 
part MASA</t>
  </si>
  <si>
    <t xml:space="preserve">plafond 5 ans 
part MASA </t>
  </si>
  <si>
    <t>Annexe 2: Plafond annuel et sur 5 ans (aide totale) par exploitation par MAEC 2024 cofinancée MASA ou AELB en Centre-Val de Loire</t>
  </si>
  <si>
    <r>
      <rPr>
        <b/>
        <sz val="12"/>
        <rFont val="Calibri"/>
        <family val="2"/>
        <scheme val="minor"/>
      </rPr>
      <t>15 000 €  (montant annuel) / 75000€ (montant 5 ans)</t>
    </r>
    <r>
      <rPr>
        <sz val="12"/>
        <rFont val="Calibri"/>
        <family val="2"/>
        <scheme val="minor"/>
      </rPr>
      <t xml:space="preserve">
en cas de cumul sur ces 2 familles de MAEC  (</t>
    </r>
    <r>
      <rPr>
        <i/>
        <sz val="12"/>
        <rFont val="Calibri"/>
        <family val="2"/>
        <scheme val="minor"/>
      </rPr>
      <t>3000€ plafond part MASA)</t>
    </r>
  </si>
  <si>
    <r>
      <rPr>
        <b/>
        <sz val="12"/>
        <color theme="1"/>
        <rFont val="Calibri"/>
        <family val="2"/>
        <scheme val="minor"/>
      </rPr>
      <t>20 000 € (montant annuel) ou 100 000€ (montant 5 ans)</t>
    </r>
    <r>
      <rPr>
        <sz val="12"/>
        <color theme="1"/>
        <rFont val="Calibri"/>
        <family val="2"/>
        <scheme val="minor"/>
      </rPr>
      <t xml:space="preserve">
en cas de cumul sur ces deux MAEC (</t>
    </r>
    <r>
      <rPr>
        <i/>
        <sz val="12"/>
        <color theme="1"/>
        <rFont val="Calibri"/>
        <family val="2"/>
        <scheme val="minor"/>
      </rPr>
      <t>4000€ part MASA)</t>
    </r>
  </si>
  <si>
    <r>
      <rPr>
        <b/>
        <sz val="12"/>
        <rFont val="Calibri"/>
        <family val="2"/>
        <scheme val="minor"/>
      </rPr>
      <t>20 000 € (montant annuel) 
ou 100 000€ (montant 5 ans)</t>
    </r>
    <r>
      <rPr>
        <sz val="12"/>
        <rFont val="Calibri"/>
        <family val="2"/>
        <scheme val="minor"/>
      </rPr>
      <t xml:space="preserve">
en cas de cumul sur ces 3 familles de MAEC</t>
    </r>
    <r>
      <rPr>
        <i/>
        <sz val="12"/>
        <rFont val="Calibri"/>
        <family val="2"/>
        <scheme val="minor"/>
      </rPr>
      <t xml:space="preserve"> (4000€ part MASA)</t>
    </r>
  </si>
  <si>
    <r>
      <rPr>
        <b/>
        <sz val="12"/>
        <color theme="1"/>
        <rFont val="Calibri"/>
        <family val="2"/>
        <scheme val="minor"/>
      </rPr>
      <t xml:space="preserve">20 000 € (montant annuel) 
ou 100 000€ (montant 5 ans)
</t>
    </r>
    <r>
      <rPr>
        <sz val="12"/>
        <color theme="1"/>
        <rFont val="Calibri"/>
        <family val="2"/>
        <scheme val="minor"/>
      </rPr>
      <t xml:space="preserve">en cas de cumul  sur ces 2 familles de MAEC  </t>
    </r>
    <r>
      <rPr>
        <i/>
        <sz val="12"/>
        <color theme="1"/>
        <rFont val="Calibri"/>
        <family val="2"/>
        <scheme val="minor"/>
      </rPr>
      <t>(4000€ part MASA)</t>
    </r>
  </si>
  <si>
    <r>
      <rPr>
        <b/>
        <sz val="12"/>
        <color theme="1"/>
        <rFont val="Calibri"/>
        <family val="2"/>
        <scheme val="minor"/>
      </rPr>
      <t>20 000 € (montant annuel) ou 
100 000€ (montant 5 ans)</t>
    </r>
    <r>
      <rPr>
        <sz val="12"/>
        <color theme="1"/>
        <rFont val="Calibri"/>
        <family val="2"/>
        <scheme val="minor"/>
      </rPr>
      <t xml:space="preserve">
en cas de cumul sur ces 2 familles de MAEC </t>
    </r>
    <r>
      <rPr>
        <i/>
        <sz val="12"/>
        <color theme="1"/>
        <rFont val="Calibri"/>
        <family val="2"/>
        <scheme val="minor"/>
      </rPr>
      <t>(4000€ part MASA)</t>
    </r>
  </si>
  <si>
    <r>
      <t xml:space="preserve">800 €/ha </t>
    </r>
    <r>
      <rPr>
        <vertAlign val="superscript"/>
        <sz val="12"/>
        <rFont val="Calibri"/>
        <family val="2"/>
        <scheme val="minor"/>
      </rPr>
      <t>4</t>
    </r>
  </si>
  <si>
    <r>
      <t xml:space="preserve">10000 € 
</t>
    </r>
    <r>
      <rPr>
        <sz val="10"/>
        <rFont val="Calibri"/>
        <family val="2"/>
        <scheme val="minor"/>
      </rPr>
      <t xml:space="preserve">par MAEC </t>
    </r>
    <r>
      <rPr>
        <u/>
        <sz val="10"/>
        <rFont val="Calibri"/>
        <family val="2"/>
        <scheme val="minor"/>
      </rPr>
      <t>et</t>
    </r>
    <r>
      <rPr>
        <sz val="10"/>
        <rFont val="Calibri"/>
        <family val="2"/>
        <scheme val="minor"/>
      </rPr>
      <t xml:space="preserve"> en cas de cumul de plusieurs MAEC de cette même famille</t>
    </r>
  </si>
  <si>
    <r>
      <t xml:space="preserve">10000 € 
</t>
    </r>
    <r>
      <rPr>
        <sz val="10"/>
        <rFont val="Calibri"/>
        <family val="2"/>
        <scheme val="minor"/>
      </rPr>
      <t>par MAEC et en cas de cumul de plusieurs MAEC de cette même famille</t>
    </r>
  </si>
  <si>
    <r>
      <t>hors/dans AAC prioritaires</t>
    </r>
    <r>
      <rPr>
        <b/>
        <vertAlign val="superscript"/>
        <sz val="12"/>
        <color theme="1"/>
        <rFont val="Calibri"/>
        <family val="2"/>
        <scheme val="minor"/>
      </rPr>
      <t>1</t>
    </r>
  </si>
  <si>
    <t>Cultures légumières de plein champ (CLPC)</t>
  </si>
  <si>
    <r>
      <t xml:space="preserve">plafond  annuel déclinaison </t>
    </r>
    <r>
      <rPr>
        <b/>
        <sz val="14"/>
        <rFont val="Calibri"/>
        <family val="2"/>
        <scheme val="minor"/>
      </rPr>
      <t>CLPC</t>
    </r>
    <r>
      <rPr>
        <b/>
        <sz val="11"/>
        <rFont val="Calibri"/>
        <family val="2"/>
        <scheme val="minor"/>
      </rPr>
      <t xml:space="preserve"> calculé</t>
    </r>
  </si>
  <si>
    <t>plafond  5 ans  déclinaison CLPC calculé</t>
  </si>
  <si>
    <t>Plafonds annuels et de 5 ans en cas de cumul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</si>
</sst>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#,##0\ &quot;€&quot;"/>
    <numFmt numFmtId="166" formatCode="_-* #,##0\ [$€-40C]_-;\-* #,##0\ [$€-40C]_-;_-* &quot;-&quot;??\ [$€-40C]_-;_-@_-"/>
    <numFmt numFmtId="167" formatCode="0.0"/>
  </numFmts>
  <fonts count="31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 tint="-0.34998626667073579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lightUp">
        <fgColor theme="0"/>
        <bgColor theme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302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10" fontId="0" fillId="0" borderId="0" xfId="0" applyNumberFormat="1" applyFill="1" applyBorder="1" applyAlignment="1"/>
    <xf numFmtId="0" fontId="0" fillId="0" borderId="0" xfId="0" applyFill="1" applyBorder="1"/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wrapText="1"/>
    </xf>
    <xf numFmtId="10" fontId="0" fillId="0" borderId="0" xfId="0" applyNumberFormat="1" applyFill="1" applyBorder="1" applyAlignment="1">
      <alignment horizontal="right" vertical="center"/>
    </xf>
    <xf numFmtId="0" fontId="5" fillId="11" borderId="1" xfId="0" applyFont="1" applyFill="1" applyBorder="1" applyAlignment="1">
      <alignment vertical="center" wrapText="1"/>
    </xf>
    <xf numFmtId="0" fontId="5" fillId="11" borderId="1" xfId="0" applyFont="1" applyFill="1" applyBorder="1" applyAlignment="1">
      <alignment vertical="center"/>
    </xf>
    <xf numFmtId="0" fontId="5" fillId="12" borderId="1" xfId="0" applyFont="1" applyFill="1" applyBorder="1" applyAlignment="1">
      <alignment vertical="center"/>
    </xf>
    <xf numFmtId="0" fontId="0" fillId="0" borderId="0" xfId="0" applyBorder="1"/>
    <xf numFmtId="0" fontId="5" fillId="13" borderId="1" xfId="0" applyFont="1" applyFill="1" applyBorder="1" applyAlignment="1">
      <alignment vertical="center" wrapText="1"/>
    </xf>
    <xf numFmtId="0" fontId="5" fillId="13" borderId="1" xfId="0" applyFont="1" applyFill="1" applyBorder="1" applyAlignment="1">
      <alignment vertical="center"/>
    </xf>
    <xf numFmtId="166" fontId="8" fillId="8" borderId="1" xfId="0" applyNumberFormat="1" applyFont="1" applyFill="1" applyBorder="1"/>
    <xf numFmtId="166" fontId="0" fillId="0" borderId="0" xfId="0" applyNumberFormat="1"/>
    <xf numFmtId="166" fontId="0" fillId="0" borderId="0" xfId="0" applyNumberFormat="1" applyBorder="1"/>
    <xf numFmtId="165" fontId="5" fillId="13" borderId="1" xfId="0" applyNumberFormat="1" applyFont="1" applyFill="1" applyBorder="1" applyAlignment="1">
      <alignment vertical="center"/>
    </xf>
    <xf numFmtId="0" fontId="8" fillId="13" borderId="1" xfId="0" applyFont="1" applyFill="1" applyBorder="1" applyAlignment="1">
      <alignment horizontal="right" vertical="center"/>
    </xf>
    <xf numFmtId="1" fontId="8" fillId="8" borderId="1" xfId="0" applyNumberFormat="1" applyFont="1" applyFill="1" applyBorder="1"/>
    <xf numFmtId="165" fontId="5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right" vertical="center"/>
    </xf>
    <xf numFmtId="1" fontId="8" fillId="3" borderId="1" xfId="0" applyNumberFormat="1" applyFont="1" applyFill="1" applyBorder="1"/>
    <xf numFmtId="0" fontId="1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164" fontId="6" fillId="8" borderId="1" xfId="2" applyNumberFormat="1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left" vertical="center" wrapText="1"/>
    </xf>
    <xf numFmtId="0" fontId="0" fillId="13" borderId="1" xfId="0" applyFont="1" applyFill="1" applyBorder="1" applyAlignment="1">
      <alignment horizontal="right" vertical="center"/>
    </xf>
    <xf numFmtId="165" fontId="5" fillId="7" borderId="1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166" fontId="9" fillId="8" borderId="5" xfId="0" applyNumberFormat="1" applyFont="1" applyFill="1" applyBorder="1" applyAlignment="1">
      <alignment vertical="center"/>
    </xf>
    <xf numFmtId="166" fontId="5" fillId="3" borderId="5" xfId="0" applyNumberFormat="1" applyFont="1" applyFill="1" applyBorder="1" applyAlignment="1">
      <alignment vertical="center"/>
    </xf>
    <xf numFmtId="166" fontId="5" fillId="7" borderId="5" xfId="0" applyNumberFormat="1" applyFont="1" applyFill="1" applyBorder="1" applyAlignment="1">
      <alignment vertical="center"/>
    </xf>
    <xf numFmtId="165" fontId="5" fillId="11" borderId="1" xfId="0" applyNumberFormat="1" applyFont="1" applyFill="1" applyBorder="1" applyAlignment="1">
      <alignment vertical="center"/>
    </xf>
    <xf numFmtId="0" fontId="5" fillId="11" borderId="1" xfId="0" applyNumberFormat="1" applyFont="1" applyFill="1" applyBorder="1" applyAlignment="1">
      <alignment vertical="center"/>
    </xf>
    <xf numFmtId="165" fontId="5" fillId="6" borderId="1" xfId="0" applyNumberFormat="1" applyFont="1" applyFill="1" applyBorder="1" applyAlignment="1">
      <alignment vertical="center"/>
    </xf>
    <xf numFmtId="0" fontId="0" fillId="6" borderId="1" xfId="0" applyFill="1" applyBorder="1" applyAlignment="1"/>
    <xf numFmtId="165" fontId="5" fillId="4" borderId="1" xfId="0" applyNumberFormat="1" applyFont="1" applyFill="1" applyBorder="1" applyAlignment="1">
      <alignment vertical="center"/>
    </xf>
    <xf numFmtId="165" fontId="5" fillId="5" borderId="1" xfId="0" applyNumberFormat="1" applyFont="1" applyFill="1" applyBorder="1" applyAlignment="1">
      <alignment vertical="center"/>
    </xf>
    <xf numFmtId="165" fontId="5" fillId="5" borderId="1" xfId="0" applyNumberFormat="1" applyFont="1" applyFill="1" applyBorder="1" applyAlignment="1">
      <alignment vertical="center" wrapText="1"/>
    </xf>
    <xf numFmtId="167" fontId="5" fillId="5" borderId="1" xfId="0" applyNumberFormat="1" applyFont="1" applyFill="1" applyBorder="1" applyAlignment="1">
      <alignment horizontal="right" vertical="center" wrapText="1"/>
    </xf>
    <xf numFmtId="1" fontId="5" fillId="5" borderId="1" xfId="0" applyNumberFormat="1" applyFont="1" applyFill="1" applyBorder="1" applyAlignment="1">
      <alignment horizontal="right" vertical="center"/>
    </xf>
    <xf numFmtId="167" fontId="5" fillId="5" borderId="1" xfId="0" applyNumberFormat="1" applyFont="1" applyFill="1" applyBorder="1" applyAlignment="1">
      <alignment horizontal="right" vertical="center"/>
    </xf>
    <xf numFmtId="0" fontId="5" fillId="12" borderId="1" xfId="0" applyFont="1" applyFill="1" applyBorder="1" applyAlignment="1">
      <alignment vertical="center" wrapText="1"/>
    </xf>
    <xf numFmtId="165" fontId="5" fillId="12" borderId="1" xfId="0" applyNumberFormat="1" applyFont="1" applyFill="1" applyBorder="1" applyAlignment="1">
      <alignment vertical="center"/>
    </xf>
    <xf numFmtId="0" fontId="5" fillId="12" borderId="1" xfId="0" applyNumberFormat="1" applyFont="1" applyFill="1" applyBorder="1" applyAlignment="1">
      <alignment vertical="center"/>
    </xf>
    <xf numFmtId="166" fontId="11" fillId="3" borderId="1" xfId="0" applyNumberFormat="1" applyFont="1" applyFill="1" applyBorder="1"/>
    <xf numFmtId="0" fontId="10" fillId="10" borderId="4" xfId="0" applyFont="1" applyFill="1" applyBorder="1"/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0" fillId="13" borderId="14" xfId="0" applyFont="1" applyFill="1" applyBorder="1" applyAlignment="1">
      <alignment horizontal="center" vertical="center"/>
    </xf>
    <xf numFmtId="0" fontId="10" fillId="13" borderId="15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11" borderId="14" xfId="0" applyFont="1" applyFill="1" applyBorder="1" applyAlignment="1">
      <alignment horizontal="center" vertical="center"/>
    </xf>
    <xf numFmtId="0" fontId="10" fillId="15" borderId="15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/>
    </xf>
    <xf numFmtId="165" fontId="5" fillId="12" borderId="14" xfId="0" applyNumberFormat="1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 wrapText="1"/>
    </xf>
    <xf numFmtId="0" fontId="10" fillId="15" borderId="1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center" vertical="center"/>
    </xf>
    <xf numFmtId="0" fontId="0" fillId="4" borderId="1" xfId="0" applyFill="1" applyBorder="1" applyAlignment="1"/>
    <xf numFmtId="165" fontId="11" fillId="3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/>
    </xf>
    <xf numFmtId="165" fontId="11" fillId="4" borderId="1" xfId="0" applyNumberFormat="1" applyFont="1" applyFill="1" applyBorder="1" applyAlignment="1">
      <alignment horizontal="center" vertical="center"/>
    </xf>
    <xf numFmtId="0" fontId="5" fillId="9" borderId="4" xfId="0" applyFont="1" applyFill="1" applyBorder="1" applyAlignment="1">
      <alignment vertical="center" wrapText="1"/>
    </xf>
    <xf numFmtId="0" fontId="5" fillId="9" borderId="18" xfId="0" applyFont="1" applyFill="1" applyBorder="1" applyAlignment="1">
      <alignment horizontal="center" vertical="center" wrapText="1"/>
    </xf>
    <xf numFmtId="0" fontId="10" fillId="15" borderId="19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vertical="center"/>
    </xf>
    <xf numFmtId="165" fontId="5" fillId="9" borderId="4" xfId="0" applyNumberFormat="1" applyFont="1" applyFill="1" applyBorder="1" applyAlignment="1">
      <alignment vertical="center"/>
    </xf>
    <xf numFmtId="165" fontId="11" fillId="3" borderId="1" xfId="0" applyNumberFormat="1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right" vertical="center" wrapText="1"/>
    </xf>
    <xf numFmtId="20" fontId="0" fillId="0" borderId="0" xfId="0" applyNumberFormat="1" applyAlignment="1">
      <alignment horizontal="left"/>
    </xf>
    <xf numFmtId="1" fontId="0" fillId="0" borderId="0" xfId="0" applyNumberFormat="1" applyBorder="1"/>
    <xf numFmtId="1" fontId="0" fillId="4" borderId="1" xfId="0" applyNumberFormat="1" applyFont="1" applyFill="1" applyBorder="1" applyAlignment="1">
      <alignment horizontal="right" vertical="center"/>
    </xf>
    <xf numFmtId="3" fontId="10" fillId="0" borderId="0" xfId="0" applyNumberFormat="1" applyFont="1"/>
    <xf numFmtId="0" fontId="8" fillId="4" borderId="1" xfId="0" applyNumberFormat="1" applyFont="1" applyFill="1" applyBorder="1" applyAlignment="1">
      <alignment vertical="center"/>
    </xf>
    <xf numFmtId="0" fontId="8" fillId="9" borderId="4" xfId="0" applyNumberFormat="1" applyFont="1" applyFill="1" applyBorder="1" applyAlignment="1">
      <alignment vertical="center"/>
    </xf>
    <xf numFmtId="3" fontId="8" fillId="5" borderId="1" xfId="0" applyNumberFormat="1" applyFont="1" applyFill="1" applyBorder="1" applyAlignment="1">
      <alignment vertical="center"/>
    </xf>
    <xf numFmtId="3" fontId="8" fillId="5" borderId="1" xfId="0" applyNumberFormat="1" applyFont="1" applyFill="1" applyBorder="1" applyAlignment="1">
      <alignment vertical="center" wrapText="1"/>
    </xf>
    <xf numFmtId="165" fontId="11" fillId="4" borderId="1" xfId="0" applyNumberFormat="1" applyFont="1" applyFill="1" applyBorder="1" applyAlignment="1">
      <alignment horizontal="center" vertical="center"/>
    </xf>
    <xf numFmtId="165" fontId="11" fillId="3" borderId="5" xfId="0" applyNumberFormat="1" applyFont="1" applyFill="1" applyBorder="1" applyAlignment="1">
      <alignment horizontal="center"/>
    </xf>
    <xf numFmtId="165" fontId="0" fillId="0" borderId="0" xfId="0" applyNumberFormat="1"/>
    <xf numFmtId="0" fontId="10" fillId="10" borderId="2" xfId="0" applyFont="1" applyFill="1" applyBorder="1"/>
    <xf numFmtId="0" fontId="4" fillId="3" borderId="2" xfId="0" applyFont="1" applyFill="1" applyBorder="1" applyAlignment="1">
      <alignment horizontal="left" vertical="center" wrapText="1"/>
    </xf>
    <xf numFmtId="164" fontId="6" fillId="8" borderId="6" xfId="2" applyNumberFormat="1" applyFont="1" applyFill="1" applyBorder="1" applyAlignment="1">
      <alignment horizontal="center" vertical="center" wrapText="1"/>
    </xf>
    <xf numFmtId="164" fontId="6" fillId="8" borderId="5" xfId="2" applyNumberFormat="1" applyFont="1" applyFill="1" applyBorder="1" applyAlignment="1">
      <alignment horizontal="center" vertical="center" wrapText="1"/>
    </xf>
    <xf numFmtId="165" fontId="11" fillId="13" borderId="6" xfId="0" applyNumberFormat="1" applyFont="1" applyFill="1" applyBorder="1" applyAlignment="1">
      <alignment horizontal="center"/>
    </xf>
    <xf numFmtId="165" fontId="11" fillId="13" borderId="5" xfId="0" applyNumberFormat="1" applyFont="1" applyFill="1" applyBorder="1" applyAlignment="1">
      <alignment horizontal="center"/>
    </xf>
    <xf numFmtId="165" fontId="3" fillId="6" borderId="1" xfId="0" applyNumberFormat="1" applyFont="1" applyFill="1" applyBorder="1" applyAlignment="1">
      <alignment horizontal="center"/>
    </xf>
    <xf numFmtId="165" fontId="11" fillId="4" borderId="1" xfId="0" applyNumberFormat="1" applyFont="1" applyFill="1" applyBorder="1" applyAlignment="1">
      <alignment horizontal="center" vertical="center"/>
    </xf>
    <xf numFmtId="165" fontId="11" fillId="9" borderId="1" xfId="0" applyNumberFormat="1" applyFont="1" applyFill="1" applyBorder="1" applyAlignment="1">
      <alignment horizontal="center" vertical="center"/>
    </xf>
    <xf numFmtId="165" fontId="11" fillId="5" borderId="17" xfId="0" applyNumberFormat="1" applyFont="1" applyFill="1" applyBorder="1" applyAlignment="1">
      <alignment horizontal="center" vertical="center" wrapText="1"/>
    </xf>
    <xf numFmtId="165" fontId="11" fillId="5" borderId="10" xfId="0" applyNumberFormat="1" applyFont="1" applyFill="1" applyBorder="1" applyAlignment="1">
      <alignment horizontal="center" vertical="center" wrapText="1"/>
    </xf>
    <xf numFmtId="165" fontId="11" fillId="5" borderId="8" xfId="0" applyNumberFormat="1" applyFont="1" applyFill="1" applyBorder="1" applyAlignment="1">
      <alignment horizontal="center" vertical="center" wrapText="1"/>
    </xf>
    <xf numFmtId="165" fontId="11" fillId="5" borderId="9" xfId="0" applyNumberFormat="1" applyFont="1" applyFill="1" applyBorder="1" applyAlignment="1">
      <alignment horizontal="center" vertical="center" wrapText="1"/>
    </xf>
    <xf numFmtId="165" fontId="11" fillId="5" borderId="1" xfId="0" applyNumberFormat="1" applyFont="1" applyFill="1" applyBorder="1" applyAlignment="1">
      <alignment horizontal="center" vertical="center" wrapText="1"/>
    </xf>
    <xf numFmtId="165" fontId="11" fillId="11" borderId="1" xfId="0" applyNumberFormat="1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left" vertical="center" wrapText="1"/>
    </xf>
    <xf numFmtId="0" fontId="4" fillId="13" borderId="3" xfId="0" applyFont="1" applyFill="1" applyBorder="1" applyAlignment="1">
      <alignment horizontal="left" vertical="center" wrapText="1"/>
    </xf>
    <xf numFmtId="0" fontId="4" fillId="13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11" borderId="2" xfId="0" applyFont="1" applyFill="1" applyBorder="1" applyAlignment="1">
      <alignment horizontal="left" vertical="center" wrapText="1"/>
    </xf>
    <xf numFmtId="0" fontId="4" fillId="11" borderId="4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/>
    </xf>
    <xf numFmtId="0" fontId="4" fillId="6" borderId="4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12" borderId="6" xfId="0" applyFont="1" applyFill="1" applyBorder="1" applyAlignment="1">
      <alignment horizontal="left" vertical="center" wrapText="1"/>
    </xf>
    <xf numFmtId="0" fontId="4" fillId="12" borderId="5" xfId="0" applyFont="1" applyFill="1" applyBorder="1" applyAlignment="1">
      <alignment horizontal="left" vertical="center" wrapText="1"/>
    </xf>
    <xf numFmtId="165" fontId="5" fillId="10" borderId="10" xfId="0" applyNumberFormat="1" applyFont="1" applyFill="1" applyBorder="1" applyAlignment="1">
      <alignment horizontal="center" vertical="center" wrapText="1"/>
    </xf>
    <xf numFmtId="165" fontId="5" fillId="10" borderId="9" xfId="0" applyNumberFormat="1" applyFont="1" applyFill="1" applyBorder="1" applyAlignment="1">
      <alignment horizontal="center" vertical="center" wrapText="1"/>
    </xf>
    <xf numFmtId="165" fontId="5" fillId="10" borderId="11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/>
    </xf>
    <xf numFmtId="165" fontId="5" fillId="10" borderId="2" xfId="0" applyNumberFormat="1" applyFont="1" applyFill="1" applyBorder="1" applyAlignment="1">
      <alignment horizontal="center" vertical="center" wrapText="1"/>
    </xf>
    <xf numFmtId="165" fontId="5" fillId="10" borderId="3" xfId="0" applyNumberFormat="1" applyFont="1" applyFill="1" applyBorder="1" applyAlignment="1">
      <alignment horizontal="center" vertical="center" wrapText="1"/>
    </xf>
    <xf numFmtId="165" fontId="5" fillId="10" borderId="4" xfId="0" applyNumberFormat="1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wrapText="1"/>
    </xf>
    <xf numFmtId="0" fontId="10" fillId="10" borderId="3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10" fillId="10" borderId="12" xfId="0" applyFont="1" applyFill="1" applyBorder="1" applyAlignment="1">
      <alignment horizontal="center" vertical="center" wrapText="1"/>
    </xf>
    <xf numFmtId="0" fontId="10" fillId="10" borderId="0" xfId="0" applyFont="1" applyFill="1" applyBorder="1" applyAlignment="1">
      <alignment horizontal="center" vertical="center" wrapText="1"/>
    </xf>
    <xf numFmtId="0" fontId="10" fillId="10" borderId="8" xfId="0" applyFont="1" applyFill="1" applyBorder="1" applyAlignment="1">
      <alignment horizontal="center" vertical="center" wrapText="1"/>
    </xf>
    <xf numFmtId="0" fontId="10" fillId="10" borderId="7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center"/>
    </xf>
    <xf numFmtId="167" fontId="5" fillId="5" borderId="1" xfId="0" applyNumberFormat="1" applyFont="1" applyFill="1" applyBorder="1" applyAlignment="1">
      <alignment horizontal="center" vertical="center" wrapText="1"/>
    </xf>
    <xf numFmtId="165" fontId="11" fillId="12" borderId="1" xfId="0" applyNumberFormat="1" applyFont="1" applyFill="1" applyBorder="1" applyAlignment="1">
      <alignment horizontal="center" vertical="center"/>
    </xf>
    <xf numFmtId="165" fontId="11" fillId="4" borderId="6" xfId="0" applyNumberFormat="1" applyFont="1" applyFill="1" applyBorder="1" applyAlignment="1">
      <alignment horizontal="center" vertical="center"/>
    </xf>
    <xf numFmtId="165" fontId="11" fillId="4" borderId="5" xfId="0" applyNumberFormat="1" applyFont="1" applyFill="1" applyBorder="1" applyAlignment="1">
      <alignment horizontal="center" vertical="center"/>
    </xf>
    <xf numFmtId="165" fontId="11" fillId="9" borderId="6" xfId="0" applyNumberFormat="1" applyFont="1" applyFill="1" applyBorder="1" applyAlignment="1">
      <alignment horizontal="center" vertical="center"/>
    </xf>
    <xf numFmtId="165" fontId="11" fillId="9" borderId="5" xfId="0" applyNumberFormat="1" applyFont="1" applyFill="1" applyBorder="1" applyAlignment="1">
      <alignment horizontal="center" vertical="center"/>
    </xf>
    <xf numFmtId="165" fontId="11" fillId="13" borderId="23" xfId="0" applyNumberFormat="1" applyFont="1" applyFill="1" applyBorder="1" applyAlignment="1">
      <alignment horizontal="center"/>
    </xf>
    <xf numFmtId="165" fontId="11" fillId="13" borderId="24" xfId="0" applyNumberFormat="1" applyFont="1" applyFill="1" applyBorder="1" applyAlignment="1">
      <alignment horizontal="center"/>
    </xf>
    <xf numFmtId="165" fontId="11" fillId="3" borderId="14" xfId="0" applyNumberFormat="1" applyFont="1" applyFill="1" applyBorder="1" applyAlignment="1">
      <alignment horizontal="center" wrapText="1"/>
    </xf>
    <xf numFmtId="165" fontId="11" fillId="3" borderId="15" xfId="0" applyNumberFormat="1" applyFont="1" applyFill="1" applyBorder="1" applyAlignment="1">
      <alignment horizontal="center" wrapText="1"/>
    </xf>
    <xf numFmtId="165" fontId="11" fillId="3" borderId="14" xfId="0" applyNumberFormat="1" applyFont="1" applyFill="1" applyBorder="1" applyAlignment="1">
      <alignment horizontal="center"/>
    </xf>
    <xf numFmtId="165" fontId="11" fillId="3" borderId="24" xfId="0" applyNumberFormat="1" applyFont="1" applyFill="1" applyBorder="1" applyAlignment="1">
      <alignment horizontal="center"/>
    </xf>
    <xf numFmtId="165" fontId="3" fillId="6" borderId="14" xfId="0" applyNumberFormat="1" applyFont="1" applyFill="1" applyBorder="1" applyAlignment="1">
      <alignment horizontal="center"/>
    </xf>
    <xf numFmtId="165" fontId="3" fillId="6" borderId="15" xfId="0" applyNumberFormat="1" applyFont="1" applyFill="1" applyBorder="1" applyAlignment="1">
      <alignment horizontal="center"/>
    </xf>
    <xf numFmtId="165" fontId="3" fillId="4" borderId="14" xfId="0" applyNumberFormat="1" applyFont="1" applyFill="1" applyBorder="1" applyAlignment="1">
      <alignment horizontal="center"/>
    </xf>
    <xf numFmtId="165" fontId="3" fillId="4" borderId="15" xfId="0" applyNumberFormat="1" applyFont="1" applyFill="1" applyBorder="1" applyAlignment="1">
      <alignment horizontal="center"/>
    </xf>
    <xf numFmtId="165" fontId="11" fillId="4" borderId="14" xfId="0" applyNumberFormat="1" applyFont="1" applyFill="1" applyBorder="1" applyAlignment="1">
      <alignment horizontal="center" vertical="center"/>
    </xf>
    <xf numFmtId="165" fontId="11" fillId="4" borderId="15" xfId="0" applyNumberFormat="1" applyFont="1" applyFill="1" applyBorder="1" applyAlignment="1">
      <alignment horizontal="center" vertical="center"/>
    </xf>
    <xf numFmtId="165" fontId="11" fillId="4" borderId="23" xfId="0" applyNumberFormat="1" applyFont="1" applyFill="1" applyBorder="1" applyAlignment="1">
      <alignment horizontal="center" vertical="center"/>
    </xf>
    <xf numFmtId="165" fontId="11" fillId="4" borderId="24" xfId="0" applyNumberFormat="1" applyFont="1" applyFill="1" applyBorder="1" applyAlignment="1">
      <alignment horizontal="center" vertical="center"/>
    </xf>
    <xf numFmtId="165" fontId="11" fillId="9" borderId="23" xfId="0" applyNumberFormat="1" applyFont="1" applyFill="1" applyBorder="1" applyAlignment="1">
      <alignment horizontal="center" vertical="center"/>
    </xf>
    <xf numFmtId="165" fontId="11" fillId="9" borderId="24" xfId="0" applyNumberFormat="1" applyFont="1" applyFill="1" applyBorder="1" applyAlignment="1">
      <alignment horizontal="center" vertical="center"/>
    </xf>
    <xf numFmtId="165" fontId="11" fillId="5" borderId="26" xfId="0" applyNumberFormat="1" applyFont="1" applyFill="1" applyBorder="1" applyAlignment="1">
      <alignment horizontal="center" vertical="center" wrapText="1"/>
    </xf>
    <xf numFmtId="165" fontId="11" fillId="5" borderId="15" xfId="0" applyNumberFormat="1" applyFont="1" applyFill="1" applyBorder="1" applyAlignment="1">
      <alignment horizontal="center" vertical="center" wrapText="1"/>
    </xf>
    <xf numFmtId="165" fontId="11" fillId="5" borderId="27" xfId="0" applyNumberFormat="1" applyFont="1" applyFill="1" applyBorder="1" applyAlignment="1">
      <alignment horizontal="center" vertical="center" wrapText="1"/>
    </xf>
    <xf numFmtId="165" fontId="11" fillId="5" borderId="14" xfId="0" applyNumberFormat="1" applyFont="1" applyFill="1" applyBorder="1" applyAlignment="1">
      <alignment horizontal="center" vertical="center" wrapText="1"/>
    </xf>
    <xf numFmtId="165" fontId="11" fillId="5" borderId="28" xfId="0" applyNumberFormat="1" applyFont="1" applyFill="1" applyBorder="1" applyAlignment="1">
      <alignment horizontal="center" vertical="center" wrapText="1"/>
    </xf>
    <xf numFmtId="165" fontId="11" fillId="5" borderId="25" xfId="0" applyNumberFormat="1" applyFont="1" applyFill="1" applyBorder="1" applyAlignment="1">
      <alignment horizontal="center" vertical="center" wrapText="1"/>
    </xf>
    <xf numFmtId="165" fontId="11" fillId="12" borderId="23" xfId="0" applyNumberFormat="1" applyFont="1" applyFill="1" applyBorder="1" applyAlignment="1">
      <alignment horizontal="center" vertical="center"/>
    </xf>
    <xf numFmtId="165" fontId="11" fillId="12" borderId="30" xfId="0" applyNumberFormat="1" applyFont="1" applyFill="1" applyBorder="1" applyAlignment="1">
      <alignment horizontal="center" vertical="center"/>
    </xf>
    <xf numFmtId="165" fontId="22" fillId="10" borderId="10" xfId="0" applyNumberFormat="1" applyFont="1" applyFill="1" applyBorder="1" applyAlignment="1">
      <alignment horizontal="center" vertical="center" wrapText="1"/>
    </xf>
    <xf numFmtId="165" fontId="22" fillId="10" borderId="9" xfId="0" applyNumberFormat="1" applyFont="1" applyFill="1" applyBorder="1" applyAlignment="1">
      <alignment horizontal="center" vertical="center" wrapText="1"/>
    </xf>
    <xf numFmtId="165" fontId="22" fillId="10" borderId="11" xfId="0" applyNumberFormat="1" applyFont="1" applyFill="1" applyBorder="1" applyAlignment="1">
      <alignment horizontal="center" vertical="center" wrapText="1"/>
    </xf>
    <xf numFmtId="0" fontId="24" fillId="10" borderId="12" xfId="0" applyFont="1" applyFill="1" applyBorder="1" applyAlignment="1">
      <alignment horizontal="center" vertical="center" wrapText="1"/>
    </xf>
    <xf numFmtId="0" fontId="24" fillId="10" borderId="0" xfId="0" applyFont="1" applyFill="1" applyBorder="1" applyAlignment="1">
      <alignment horizontal="center" vertical="center" wrapText="1"/>
    </xf>
    <xf numFmtId="0" fontId="24" fillId="10" borderId="8" xfId="0" applyFont="1" applyFill="1" applyBorder="1" applyAlignment="1">
      <alignment horizontal="center" vertical="center" wrapText="1"/>
    </xf>
    <xf numFmtId="0" fontId="24" fillId="10" borderId="7" xfId="0" applyFont="1" applyFill="1" applyBorder="1" applyAlignment="1">
      <alignment horizontal="center" vertical="center" wrapText="1"/>
    </xf>
    <xf numFmtId="0" fontId="24" fillId="14" borderId="13" xfId="0" applyFont="1" applyFill="1" applyBorder="1" applyAlignment="1">
      <alignment horizontal="center"/>
    </xf>
    <xf numFmtId="0" fontId="24" fillId="10" borderId="2" xfId="0" applyFont="1" applyFill="1" applyBorder="1"/>
    <xf numFmtId="0" fontId="24" fillId="10" borderId="4" xfId="0" applyFont="1" applyFill="1" applyBorder="1"/>
    <xf numFmtId="0" fontId="24" fillId="10" borderId="2" xfId="0" applyFont="1" applyFill="1" applyBorder="1" applyAlignment="1">
      <alignment horizontal="center" vertical="center" wrapText="1"/>
    </xf>
    <xf numFmtId="0" fontId="24" fillId="10" borderId="3" xfId="0" applyFont="1" applyFill="1" applyBorder="1" applyAlignment="1">
      <alignment horizontal="center" vertical="center" wrapText="1"/>
    </xf>
    <xf numFmtId="0" fontId="24" fillId="10" borderId="4" xfId="0" applyFont="1" applyFill="1" applyBorder="1" applyAlignment="1">
      <alignment horizontal="center" vertical="center" wrapText="1"/>
    </xf>
    <xf numFmtId="0" fontId="24" fillId="10" borderId="5" xfId="0" applyFont="1" applyFill="1" applyBorder="1" applyAlignment="1">
      <alignment horizontal="center" vertical="center" wrapText="1"/>
    </xf>
    <xf numFmtId="165" fontId="11" fillId="12" borderId="31" xfId="0" applyNumberFormat="1" applyFont="1" applyFill="1" applyBorder="1" applyAlignment="1">
      <alignment horizontal="center" vertical="center"/>
    </xf>
    <xf numFmtId="165" fontId="11" fillId="12" borderId="24" xfId="0" applyNumberFormat="1" applyFont="1" applyFill="1" applyBorder="1" applyAlignment="1">
      <alignment horizontal="center" vertical="center"/>
    </xf>
    <xf numFmtId="165" fontId="11" fillId="0" borderId="6" xfId="0" applyNumberFormat="1" applyFont="1" applyFill="1" applyBorder="1" applyAlignment="1">
      <alignment horizontal="center"/>
    </xf>
    <xf numFmtId="165" fontId="11" fillId="0" borderId="5" xfId="0" applyNumberFormat="1" applyFont="1" applyFill="1" applyBorder="1" applyAlignment="1">
      <alignment horizontal="center"/>
    </xf>
    <xf numFmtId="165" fontId="11" fillId="0" borderId="20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 wrapText="1"/>
    </xf>
    <xf numFmtId="165" fontId="11" fillId="0" borderId="6" xfId="0" applyNumberFormat="1" applyFont="1" applyFill="1" applyBorder="1" applyAlignment="1">
      <alignment horizontal="center" wrapText="1"/>
    </xf>
    <xf numFmtId="165" fontId="11" fillId="0" borderId="1" xfId="0" applyNumberFormat="1" applyFont="1" applyFill="1" applyBorder="1" applyAlignment="1">
      <alignment horizontal="center"/>
    </xf>
    <xf numFmtId="165" fontId="11" fillId="0" borderId="5" xfId="0" applyNumberFormat="1" applyFont="1" applyFill="1" applyBorder="1" applyAlignment="1">
      <alignment horizontal="center"/>
    </xf>
    <xf numFmtId="165" fontId="11" fillId="0" borderId="20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 vertical="center"/>
    </xf>
    <xf numFmtId="165" fontId="11" fillId="0" borderId="6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 vertical="center"/>
    </xf>
    <xf numFmtId="165" fontId="11" fillId="0" borderId="6" xfId="0" applyNumberFormat="1" applyFont="1" applyFill="1" applyBorder="1" applyAlignment="1">
      <alignment horizontal="center" vertical="center"/>
    </xf>
    <xf numFmtId="165" fontId="11" fillId="0" borderId="20" xfId="0" applyNumberFormat="1" applyFont="1" applyFill="1" applyBorder="1" applyAlignment="1">
      <alignment horizontal="center" vertical="center"/>
    </xf>
    <xf numFmtId="165" fontId="11" fillId="0" borderId="17" xfId="0" applyNumberFormat="1" applyFont="1" applyFill="1" applyBorder="1" applyAlignment="1">
      <alignment horizontal="center" vertical="center" wrapText="1"/>
    </xf>
    <xf numFmtId="165" fontId="11" fillId="0" borderId="10" xfId="0" applyNumberFormat="1" applyFont="1" applyFill="1" applyBorder="1" applyAlignment="1">
      <alignment horizontal="center" vertical="center" wrapText="1"/>
    </xf>
    <xf numFmtId="165" fontId="11" fillId="0" borderId="12" xfId="0" applyNumberFormat="1" applyFont="1" applyFill="1" applyBorder="1" applyAlignment="1">
      <alignment horizontal="center" vertical="center" wrapText="1"/>
    </xf>
    <xf numFmtId="165" fontId="11" fillId="0" borderId="8" xfId="0" applyNumberFormat="1" applyFont="1" applyFill="1" applyBorder="1" applyAlignment="1">
      <alignment horizontal="center" vertical="center" wrapText="1"/>
    </xf>
    <xf numFmtId="165" fontId="11" fillId="0" borderId="9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165" fontId="11" fillId="0" borderId="6" xfId="0" applyNumberFormat="1" applyFont="1" applyFill="1" applyBorder="1" applyAlignment="1">
      <alignment horizontal="center" vertical="center" wrapText="1"/>
    </xf>
    <xf numFmtId="165" fontId="11" fillId="0" borderId="5" xfId="0" applyNumberFormat="1" applyFont="1" applyFill="1" applyBorder="1" applyAlignment="1">
      <alignment horizontal="center" vertical="center"/>
    </xf>
    <xf numFmtId="165" fontId="11" fillId="13" borderId="14" xfId="0" applyNumberFormat="1" applyFont="1" applyFill="1" applyBorder="1" applyAlignment="1">
      <alignment horizontal="center" vertical="center"/>
    </xf>
    <xf numFmtId="165" fontId="11" fillId="13" borderId="24" xfId="0" applyNumberFormat="1" applyFont="1" applyFill="1" applyBorder="1" applyAlignment="1">
      <alignment horizontal="center" vertical="center"/>
    </xf>
    <xf numFmtId="165" fontId="11" fillId="11" borderId="14" xfId="0" applyNumberFormat="1" applyFont="1" applyFill="1" applyBorder="1" applyAlignment="1">
      <alignment horizontal="center"/>
    </xf>
    <xf numFmtId="165" fontId="11" fillId="11" borderId="15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5" fontId="22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65" fontId="22" fillId="0" borderId="4" xfId="0" applyNumberFormat="1" applyFont="1" applyFill="1" applyBorder="1" applyAlignment="1">
      <alignment horizontal="center" vertical="center"/>
    </xf>
    <xf numFmtId="165" fontId="22" fillId="0" borderId="1" xfId="0" applyNumberFormat="1" applyFont="1" applyFill="1" applyBorder="1" applyAlignment="1">
      <alignment horizontal="center" vertical="center" wrapText="1"/>
    </xf>
    <xf numFmtId="167" fontId="22" fillId="0" borderId="1" xfId="0" applyNumberFormat="1" applyFont="1" applyFill="1" applyBorder="1" applyAlignment="1">
      <alignment horizontal="center" vertical="center" wrapText="1"/>
    </xf>
    <xf numFmtId="1" fontId="22" fillId="0" borderId="1" xfId="0" applyNumberFormat="1" applyFont="1" applyFill="1" applyBorder="1" applyAlignment="1">
      <alignment horizontal="center" vertical="center"/>
    </xf>
    <xf numFmtId="167" fontId="22" fillId="0" borderId="1" xfId="0" applyNumberFormat="1" applyFont="1" applyFill="1" applyBorder="1" applyAlignment="1">
      <alignment horizontal="center" vertical="center"/>
    </xf>
    <xf numFmtId="164" fontId="7" fillId="17" borderId="21" xfId="2" applyNumberFormat="1" applyFont="1" applyFill="1" applyBorder="1" applyAlignment="1">
      <alignment horizontal="center" vertical="center" wrapText="1"/>
    </xf>
    <xf numFmtId="164" fontId="7" fillId="17" borderId="22" xfId="2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166" fontId="3" fillId="3" borderId="36" xfId="0" applyNumberFormat="1" applyFont="1" applyFill="1" applyBorder="1"/>
    <xf numFmtId="166" fontId="3" fillId="3" borderId="37" xfId="0" applyNumberFormat="1" applyFont="1" applyFill="1" applyBorder="1"/>
    <xf numFmtId="1" fontId="8" fillId="0" borderId="1" xfId="0" applyNumberFormat="1" applyFont="1" applyFill="1" applyBorder="1"/>
    <xf numFmtId="166" fontId="22" fillId="0" borderId="5" xfId="0" applyNumberFormat="1" applyFont="1" applyFill="1" applyBorder="1" applyAlignment="1">
      <alignment vertical="center"/>
    </xf>
    <xf numFmtId="166" fontId="11" fillId="0" borderId="6" xfId="0" applyNumberFormat="1" applyFont="1" applyFill="1" applyBorder="1"/>
    <xf numFmtId="164" fontId="7" fillId="17" borderId="35" xfId="2" applyNumberFormat="1" applyFont="1" applyFill="1" applyBorder="1" applyAlignment="1">
      <alignment horizontal="center" vertical="center" wrapText="1"/>
    </xf>
    <xf numFmtId="164" fontId="6" fillId="2" borderId="1" xfId="2" applyNumberFormat="1" applyFont="1" applyFill="1" applyBorder="1" applyAlignment="1">
      <alignment horizontal="center" vertical="center" wrapText="1"/>
    </xf>
    <xf numFmtId="164" fontId="4" fillId="2" borderId="6" xfId="2" applyNumberFormat="1" applyFont="1" applyFill="1" applyBorder="1" applyAlignment="1">
      <alignment horizontal="center" vertical="center" wrapText="1"/>
    </xf>
    <xf numFmtId="164" fontId="4" fillId="2" borderId="5" xfId="2" applyNumberFormat="1" applyFont="1" applyFill="1" applyBorder="1" applyAlignment="1">
      <alignment horizontal="center" vertical="center" wrapText="1"/>
    </xf>
    <xf numFmtId="164" fontId="4" fillId="2" borderId="20" xfId="2" applyNumberFormat="1" applyFont="1" applyFill="1" applyBorder="1" applyAlignment="1">
      <alignment horizontal="center" vertical="center" wrapText="1"/>
    </xf>
    <xf numFmtId="164" fontId="6" fillId="2" borderId="6" xfId="2" applyNumberFormat="1" applyFont="1" applyFill="1" applyBorder="1" applyAlignment="1">
      <alignment horizontal="center" vertical="center" wrapText="1"/>
    </xf>
    <xf numFmtId="166" fontId="30" fillId="8" borderId="26" xfId="0" applyNumberFormat="1" applyFont="1" applyFill="1" applyBorder="1" applyAlignment="1">
      <alignment horizontal="center" vertical="center"/>
    </xf>
    <xf numFmtId="166" fontId="30" fillId="8" borderId="12" xfId="0" applyNumberFormat="1" applyFont="1" applyFill="1" applyBorder="1" applyAlignment="1">
      <alignment horizontal="center" vertical="center"/>
    </xf>
    <xf numFmtId="166" fontId="30" fillId="8" borderId="28" xfId="0" applyNumberFormat="1" applyFont="1" applyFill="1" applyBorder="1" applyAlignment="1">
      <alignment horizontal="center" vertical="center"/>
    </xf>
    <xf numFmtId="166" fontId="30" fillId="8" borderId="27" xfId="0" applyNumberFormat="1" applyFont="1" applyFill="1" applyBorder="1" applyAlignment="1">
      <alignment horizontal="center" vertical="center"/>
    </xf>
    <xf numFmtId="166" fontId="30" fillId="8" borderId="0" xfId="0" applyNumberFormat="1" applyFont="1" applyFill="1" applyBorder="1" applyAlignment="1">
      <alignment horizontal="center" vertical="center"/>
    </xf>
    <xf numFmtId="166" fontId="30" fillId="8" borderId="25" xfId="0" applyNumberFormat="1" applyFont="1" applyFill="1" applyBorder="1" applyAlignment="1">
      <alignment horizontal="center" vertical="center"/>
    </xf>
    <xf numFmtId="166" fontId="30" fillId="8" borderId="34" xfId="0" applyNumberFormat="1" applyFont="1" applyFill="1" applyBorder="1" applyAlignment="1">
      <alignment horizontal="center" vertical="center"/>
    </xf>
    <xf numFmtId="166" fontId="30" fillId="8" borderId="32" xfId="0" applyNumberFormat="1" applyFont="1" applyFill="1" applyBorder="1" applyAlignment="1">
      <alignment horizontal="center" vertical="center"/>
    </xf>
    <xf numFmtId="166" fontId="30" fillId="8" borderId="29" xfId="0" applyNumberFormat="1" applyFont="1" applyFill="1" applyBorder="1" applyAlignment="1">
      <alignment horizontal="center" vertical="center"/>
    </xf>
    <xf numFmtId="166" fontId="8" fillId="8" borderId="38" xfId="0" applyNumberFormat="1" applyFont="1" applyFill="1" applyBorder="1" applyAlignment="1">
      <alignment horizontal="center"/>
    </xf>
    <xf numFmtId="166" fontId="8" fillId="8" borderId="39" xfId="0" applyNumberFormat="1" applyFont="1" applyFill="1" applyBorder="1" applyAlignment="1">
      <alignment horizontal="center"/>
    </xf>
    <xf numFmtId="166" fontId="8" fillId="8" borderId="40" xfId="0" applyNumberFormat="1" applyFont="1" applyFill="1" applyBorder="1" applyAlignment="1">
      <alignment horizontal="center"/>
    </xf>
    <xf numFmtId="0" fontId="28" fillId="0" borderId="27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165" fontId="11" fillId="0" borderId="24" xfId="0" applyNumberFormat="1" applyFont="1" applyFill="1" applyBorder="1" applyAlignment="1">
      <alignment horizontal="center"/>
    </xf>
    <xf numFmtId="165" fontId="11" fillId="0" borderId="24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wrapText="1"/>
    </xf>
    <xf numFmtId="165" fontId="11" fillId="0" borderId="15" xfId="0" applyNumberFormat="1" applyFont="1" applyFill="1" applyBorder="1" applyAlignment="1">
      <alignment horizontal="center" wrapText="1"/>
    </xf>
    <xf numFmtId="165" fontId="11" fillId="0" borderId="24" xfId="0" applyNumberFormat="1" applyFont="1" applyFill="1" applyBorder="1" applyAlignment="1">
      <alignment horizontal="center"/>
    </xf>
    <xf numFmtId="165" fontId="11" fillId="0" borderId="1" xfId="0" applyNumberFormat="1" applyFont="1" applyFill="1" applyBorder="1" applyAlignment="1">
      <alignment horizontal="center"/>
    </xf>
    <xf numFmtId="165" fontId="3" fillId="0" borderId="5" xfId="0" applyNumberFormat="1" applyFont="1" applyFill="1" applyBorder="1" applyAlignment="1">
      <alignment horizontal="center"/>
    </xf>
    <xf numFmtId="165" fontId="3" fillId="0" borderId="15" xfId="0" applyNumberFormat="1" applyFont="1" applyFill="1" applyBorder="1" applyAlignment="1">
      <alignment horizontal="center"/>
    </xf>
    <xf numFmtId="165" fontId="3" fillId="0" borderId="5" xfId="0" applyNumberFormat="1" applyFont="1" applyFill="1" applyBorder="1" applyAlignment="1">
      <alignment horizontal="center"/>
    </xf>
    <xf numFmtId="165" fontId="3" fillId="0" borderId="15" xfId="0" applyNumberFormat="1" applyFont="1" applyFill="1" applyBorder="1" applyAlignment="1">
      <alignment horizontal="center"/>
    </xf>
    <xf numFmtId="165" fontId="11" fillId="0" borderId="5" xfId="0" applyNumberFormat="1" applyFont="1" applyFill="1" applyBorder="1" applyAlignment="1">
      <alignment horizontal="center" vertical="center"/>
    </xf>
    <xf numFmtId="165" fontId="11" fillId="0" borderId="15" xfId="0" applyNumberFormat="1" applyFont="1" applyFill="1" applyBorder="1" applyAlignment="1">
      <alignment horizontal="center" vertical="center"/>
    </xf>
    <xf numFmtId="165" fontId="11" fillId="0" borderId="5" xfId="0" applyNumberFormat="1" applyFont="1" applyFill="1" applyBorder="1" applyAlignment="1">
      <alignment horizontal="center" vertical="center" wrapText="1"/>
    </xf>
    <xf numFmtId="165" fontId="11" fillId="0" borderId="15" xfId="0" applyNumberFormat="1" applyFont="1" applyFill="1" applyBorder="1" applyAlignment="1">
      <alignment horizontal="center" vertical="center" wrapText="1"/>
    </xf>
    <xf numFmtId="165" fontId="11" fillId="0" borderId="28" xfId="0" applyNumberFormat="1" applyFont="1" applyFill="1" applyBorder="1" applyAlignment="1">
      <alignment horizontal="center" vertical="center" wrapText="1"/>
    </xf>
    <xf numFmtId="165" fontId="11" fillId="0" borderId="25" xfId="0" applyNumberFormat="1" applyFont="1" applyFill="1" applyBorder="1" applyAlignment="1">
      <alignment horizontal="center" vertical="center" wrapText="1"/>
    </xf>
    <xf numFmtId="165" fontId="11" fillId="0" borderId="32" xfId="0" applyNumberFormat="1" applyFont="1" applyFill="1" applyBorder="1" applyAlignment="1">
      <alignment horizontal="center" vertical="center" wrapText="1"/>
    </xf>
    <xf numFmtId="165" fontId="11" fillId="0" borderId="29" xfId="0" applyNumberFormat="1" applyFont="1" applyFill="1" applyBorder="1" applyAlignment="1">
      <alignment horizontal="center" vertical="center" wrapText="1"/>
    </xf>
    <xf numFmtId="165" fontId="11" fillId="0" borderId="12" xfId="0" applyNumberFormat="1" applyFont="1" applyFill="1" applyBorder="1" applyAlignment="1">
      <alignment horizontal="center" vertical="center"/>
    </xf>
    <xf numFmtId="165" fontId="11" fillId="0" borderId="28" xfId="0" applyNumberFormat="1" applyFont="1" applyFill="1" applyBorder="1" applyAlignment="1">
      <alignment horizontal="center" vertical="center"/>
    </xf>
    <xf numFmtId="165" fontId="11" fillId="0" borderId="33" xfId="0" applyNumberFormat="1" applyFont="1" applyFill="1" applyBorder="1" applyAlignment="1">
      <alignment horizontal="center" vertical="center"/>
    </xf>
    <xf numFmtId="165" fontId="11" fillId="0" borderId="31" xfId="0" applyNumberFormat="1" applyFont="1" applyFill="1" applyBorder="1" applyAlignment="1">
      <alignment horizontal="center" vertical="center"/>
    </xf>
    <xf numFmtId="0" fontId="29" fillId="16" borderId="1" xfId="0" applyFont="1" applyFill="1" applyBorder="1" applyAlignment="1">
      <alignment horizontal="center" vertical="center"/>
    </xf>
  </cellXfs>
  <cellStyles count="3">
    <cellStyle name="Milliers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66FF"/>
      <color rgb="FFDDEBF7"/>
      <color rgb="FFFFFFCC"/>
      <color rgb="FFFFFF99"/>
      <color rgb="FFFFFF66"/>
      <color rgb="FF808000"/>
      <color rgb="FFECA2F2"/>
      <color rgb="FFC375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582706</xdr:colOff>
      <xdr:row>51</xdr:row>
      <xdr:rowOff>11206</xdr:rowOff>
    </xdr:from>
    <xdr:to>
      <xdr:col>18</xdr:col>
      <xdr:colOff>717177</xdr:colOff>
      <xdr:row>53</xdr:row>
      <xdr:rowOff>392206</xdr:rowOff>
    </xdr:to>
    <xdr:sp macro="" textlink="">
      <xdr:nvSpPr>
        <xdr:cNvPr id="2" name="Double flèche verticale 1"/>
        <xdr:cNvSpPr/>
      </xdr:nvSpPr>
      <xdr:spPr>
        <a:xfrm>
          <a:off x="22814056" y="11984131"/>
          <a:ext cx="134471" cy="1057275"/>
        </a:xfrm>
        <a:prstGeom prst="upDownArrow">
          <a:avLst/>
        </a:prstGeom>
        <a:solidFill>
          <a:srgbClr val="FFFF0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582706</xdr:colOff>
      <xdr:row>50</xdr:row>
      <xdr:rowOff>11206</xdr:rowOff>
    </xdr:from>
    <xdr:to>
      <xdr:col>14</xdr:col>
      <xdr:colOff>717177</xdr:colOff>
      <xdr:row>52</xdr:row>
      <xdr:rowOff>392206</xdr:rowOff>
    </xdr:to>
    <xdr:sp macro="" textlink="">
      <xdr:nvSpPr>
        <xdr:cNvPr id="4" name="Double flèche verticale 3"/>
        <xdr:cNvSpPr/>
      </xdr:nvSpPr>
      <xdr:spPr>
        <a:xfrm>
          <a:off x="17514794" y="10466294"/>
          <a:ext cx="134471" cy="1053353"/>
        </a:xfrm>
        <a:prstGeom prst="upDownArrow">
          <a:avLst/>
        </a:prstGeom>
        <a:solidFill>
          <a:srgbClr val="FFFF0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61"/>
  <sheetViews>
    <sheetView tabSelected="1" zoomScale="70" zoomScaleNormal="70" zoomScaleSheetLayoutView="55" workbookViewId="0">
      <pane xSplit="1" ySplit="4" topLeftCell="C5" activePane="bottomRight" state="frozen"/>
      <selection pane="topRight" activeCell="D1" sqref="D1"/>
      <selection pane="bottomLeft" activeCell="A4" sqref="A4"/>
      <selection pane="bottomRight" activeCell="W19" sqref="W19"/>
    </sheetView>
  </sheetViews>
  <sheetFormatPr baseColWidth="10" defaultColWidth="11.42578125" defaultRowHeight="15" x14ac:dyDescent="0.25"/>
  <cols>
    <col min="1" max="1" width="62.5703125" style="7" customWidth="1"/>
    <col min="2" max="2" width="69.140625" style="9" customWidth="1"/>
    <col min="3" max="3" width="20.28515625" style="9" customWidth="1"/>
    <col min="4" max="4" width="20" style="9" customWidth="1"/>
    <col min="5" max="5" width="13.28515625" style="1" customWidth="1"/>
    <col min="6" max="6" width="11.140625" style="9" customWidth="1"/>
    <col min="7" max="7" width="12.140625" style="2" customWidth="1"/>
    <col min="8" max="8" width="15" style="2" customWidth="1"/>
    <col min="9" max="9" width="14" style="2" customWidth="1"/>
    <col min="10" max="10" width="15.28515625" style="2" customWidth="1"/>
    <col min="11" max="16" width="12.7109375" style="2" customWidth="1"/>
    <col min="17" max="17" width="17.42578125" style="2" customWidth="1"/>
    <col min="18" max="18" width="16.42578125" style="2" customWidth="1"/>
    <col min="19" max="19" width="18.85546875" style="2" customWidth="1"/>
    <col min="20" max="20" width="16" style="2" customWidth="1"/>
    <col min="21" max="16384" width="11.42578125" style="2"/>
  </cols>
  <sheetData>
    <row r="2" spans="1:22" ht="23.25" customHeight="1" thickBot="1" x14ac:dyDescent="0.3">
      <c r="A2" s="3" t="s">
        <v>194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01" t="s">
        <v>204</v>
      </c>
      <c r="R2" s="301"/>
      <c r="S2" s="301"/>
      <c r="T2" s="301"/>
    </row>
    <row r="3" spans="1:22" ht="54" hidden="1" customHeight="1" thickBot="1" x14ac:dyDescent="0.3"/>
    <row r="4" spans="1:22" s="4" customFormat="1" ht="77.25" customHeight="1" x14ac:dyDescent="0.25">
      <c r="A4" s="8" t="s">
        <v>32</v>
      </c>
      <c r="B4" s="8" t="s">
        <v>10</v>
      </c>
      <c r="C4" s="62" t="s">
        <v>166</v>
      </c>
      <c r="D4" s="63" t="s">
        <v>167</v>
      </c>
      <c r="E4" s="8" t="s">
        <v>0</v>
      </c>
      <c r="F4" s="8" t="s">
        <v>1</v>
      </c>
      <c r="G4" s="8" t="s">
        <v>88</v>
      </c>
      <c r="H4" s="260" t="s">
        <v>87</v>
      </c>
      <c r="I4" s="261" t="s">
        <v>190</v>
      </c>
      <c r="J4" s="262"/>
      <c r="K4" s="261" t="s">
        <v>192</v>
      </c>
      <c r="L4" s="263"/>
      <c r="M4" s="242" t="s">
        <v>191</v>
      </c>
      <c r="N4" s="243"/>
      <c r="O4" s="242" t="s">
        <v>193</v>
      </c>
      <c r="P4" s="243"/>
      <c r="Q4" s="43" t="s">
        <v>89</v>
      </c>
      <c r="R4" s="260" t="s">
        <v>91</v>
      </c>
      <c r="S4" s="264" t="s">
        <v>205</v>
      </c>
      <c r="T4" s="259" t="s">
        <v>206</v>
      </c>
    </row>
    <row r="5" spans="1:22" ht="15.95" customHeight="1" x14ac:dyDescent="0.25">
      <c r="A5" s="115" t="s">
        <v>75</v>
      </c>
      <c r="B5" s="26" t="s">
        <v>11</v>
      </c>
      <c r="C5" s="64" t="s">
        <v>94</v>
      </c>
      <c r="D5" s="65" t="s">
        <v>95</v>
      </c>
      <c r="E5" s="232" t="s">
        <v>2</v>
      </c>
      <c r="F5" s="233" t="s">
        <v>78</v>
      </c>
      <c r="G5" s="234">
        <v>92</v>
      </c>
      <c r="H5" s="244">
        <v>85</v>
      </c>
      <c r="I5" s="202">
        <f>G5*H5</f>
        <v>7820</v>
      </c>
      <c r="J5" s="203"/>
      <c r="K5" s="202">
        <f>I5*0.2</f>
        <v>1564</v>
      </c>
      <c r="L5" s="204"/>
      <c r="M5" s="162">
        <f>I5*5</f>
        <v>39100</v>
      </c>
      <c r="N5" s="163"/>
      <c r="O5" s="204">
        <f>K5*5</f>
        <v>7820</v>
      </c>
      <c r="P5" s="279"/>
      <c r="Q5" s="265"/>
      <c r="R5" s="266"/>
      <c r="S5" s="267"/>
      <c r="T5" s="274"/>
    </row>
    <row r="6" spans="1:22" ht="15.95" customHeight="1" x14ac:dyDescent="0.25">
      <c r="A6" s="116"/>
      <c r="B6" s="26" t="s">
        <v>59</v>
      </c>
      <c r="C6" s="64" t="s">
        <v>96</v>
      </c>
      <c r="D6" s="65" t="s">
        <v>97</v>
      </c>
      <c r="E6" s="232" t="s">
        <v>2</v>
      </c>
      <c r="F6" s="233" t="s">
        <v>78</v>
      </c>
      <c r="G6" s="234">
        <v>119</v>
      </c>
      <c r="H6" s="244">
        <v>85</v>
      </c>
      <c r="I6" s="202">
        <f>G6*H6</f>
        <v>10115</v>
      </c>
      <c r="J6" s="203"/>
      <c r="K6" s="202">
        <f t="shared" ref="K6:K8" si="0">I6*0.2</f>
        <v>2023</v>
      </c>
      <c r="L6" s="204"/>
      <c r="M6" s="162">
        <f>I6*5</f>
        <v>50575</v>
      </c>
      <c r="N6" s="163"/>
      <c r="O6" s="204">
        <f>K6*5</f>
        <v>10115</v>
      </c>
      <c r="P6" s="279"/>
      <c r="Q6" s="268"/>
      <c r="R6" s="269"/>
      <c r="S6" s="270"/>
      <c r="T6" s="275"/>
    </row>
    <row r="7" spans="1:22" ht="15.95" customHeight="1" x14ac:dyDescent="0.25">
      <c r="A7" s="117"/>
      <c r="B7" s="26" t="s">
        <v>60</v>
      </c>
      <c r="C7" s="64" t="s">
        <v>98</v>
      </c>
      <c r="D7" s="65" t="s">
        <v>99</v>
      </c>
      <c r="E7" s="232" t="s">
        <v>2</v>
      </c>
      <c r="F7" s="233" t="s">
        <v>78</v>
      </c>
      <c r="G7" s="234">
        <v>201</v>
      </c>
      <c r="H7" s="244">
        <v>85</v>
      </c>
      <c r="I7" s="202">
        <f>G7*H7</f>
        <v>17085</v>
      </c>
      <c r="J7" s="203"/>
      <c r="K7" s="202">
        <f t="shared" si="0"/>
        <v>3417</v>
      </c>
      <c r="L7" s="204"/>
      <c r="M7" s="162">
        <f>I7*5</f>
        <v>85425</v>
      </c>
      <c r="N7" s="163"/>
      <c r="O7" s="204">
        <f>K7*5</f>
        <v>17085</v>
      </c>
      <c r="P7" s="279"/>
      <c r="Q7" s="268"/>
      <c r="R7" s="269"/>
      <c r="S7" s="270"/>
      <c r="T7" s="275"/>
    </row>
    <row r="8" spans="1:22" ht="28.5" customHeight="1" x14ac:dyDescent="0.25">
      <c r="A8" s="40" t="s">
        <v>76</v>
      </c>
      <c r="B8" s="26" t="s">
        <v>44</v>
      </c>
      <c r="C8" s="64" t="s">
        <v>100</v>
      </c>
      <c r="D8" s="65" t="s">
        <v>101</v>
      </c>
      <c r="E8" s="232" t="s">
        <v>2</v>
      </c>
      <c r="F8" s="233" t="s">
        <v>78</v>
      </c>
      <c r="G8" s="234">
        <v>69</v>
      </c>
      <c r="H8" s="245">
        <v>90</v>
      </c>
      <c r="I8" s="211">
        <f>G8*H8</f>
        <v>6210</v>
      </c>
      <c r="J8" s="227"/>
      <c r="K8" s="211">
        <f t="shared" si="0"/>
        <v>1242</v>
      </c>
      <c r="L8" s="218"/>
      <c r="M8" s="228"/>
      <c r="N8" s="229">
        <f>I8*5</f>
        <v>31050</v>
      </c>
      <c r="O8" s="218">
        <f>K8*5</f>
        <v>6210</v>
      </c>
      <c r="P8" s="280"/>
      <c r="Q8" s="268"/>
      <c r="R8" s="269"/>
      <c r="S8" s="270"/>
      <c r="T8" s="275"/>
    </row>
    <row r="9" spans="1:22" ht="37.5" customHeight="1" x14ac:dyDescent="0.25">
      <c r="A9" s="101"/>
      <c r="B9" s="11"/>
      <c r="C9" s="66"/>
      <c r="D9" s="67"/>
      <c r="E9" s="232"/>
      <c r="F9" s="233"/>
      <c r="G9" s="234"/>
      <c r="H9" s="246" t="s">
        <v>203</v>
      </c>
      <c r="I9" s="205" t="s">
        <v>168</v>
      </c>
      <c r="J9" s="205" t="s">
        <v>170</v>
      </c>
      <c r="K9" s="205" t="s">
        <v>168</v>
      </c>
      <c r="L9" s="206" t="s">
        <v>170</v>
      </c>
      <c r="M9" s="164" t="s">
        <v>168</v>
      </c>
      <c r="N9" s="165" t="s">
        <v>170</v>
      </c>
      <c r="O9" s="281" t="s">
        <v>168</v>
      </c>
      <c r="P9" s="282" t="s">
        <v>170</v>
      </c>
      <c r="Q9" s="271"/>
      <c r="R9" s="272"/>
      <c r="S9" s="273"/>
      <c r="T9" s="276"/>
    </row>
    <row r="10" spans="1:22" ht="15.95" customHeight="1" x14ac:dyDescent="0.25">
      <c r="A10" s="122" t="s">
        <v>50</v>
      </c>
      <c r="B10" s="11" t="s">
        <v>12</v>
      </c>
      <c r="C10" s="66" t="s">
        <v>102</v>
      </c>
      <c r="D10" s="67" t="s">
        <v>103</v>
      </c>
      <c r="E10" s="232" t="s">
        <v>2</v>
      </c>
      <c r="F10" s="233" t="s">
        <v>78</v>
      </c>
      <c r="G10" s="234">
        <v>122</v>
      </c>
      <c r="H10" s="244" t="s">
        <v>169</v>
      </c>
      <c r="I10" s="207">
        <f>G10*85</f>
        <v>10370</v>
      </c>
      <c r="J10" s="207">
        <f>G10*170</f>
        <v>20740</v>
      </c>
      <c r="K10" s="208">
        <v>2074</v>
      </c>
      <c r="L10" s="209">
        <v>4148</v>
      </c>
      <c r="M10" s="166">
        <f>I10*5</f>
        <v>51850</v>
      </c>
      <c r="N10" s="167">
        <f>J10*5</f>
        <v>103700</v>
      </c>
      <c r="O10" s="208">
        <f>K10*5</f>
        <v>10370</v>
      </c>
      <c r="P10" s="283">
        <f>L10*5</f>
        <v>20740</v>
      </c>
      <c r="Q10" s="257">
        <v>232</v>
      </c>
      <c r="R10" s="256">
        <v>65</v>
      </c>
      <c r="S10" s="258">
        <f t="shared" ref="S10:T27" si="1">R10*Q10</f>
        <v>15080</v>
      </c>
      <c r="T10" s="254">
        <f>S10*5</f>
        <v>75400</v>
      </c>
      <c r="U10" s="99"/>
      <c r="V10" s="99"/>
    </row>
    <row r="11" spans="1:22" ht="15.95" customHeight="1" x14ac:dyDescent="0.25">
      <c r="A11" s="123"/>
      <c r="B11" s="11" t="s">
        <v>13</v>
      </c>
      <c r="C11" s="66" t="s">
        <v>104</v>
      </c>
      <c r="D11" s="67" t="s">
        <v>105</v>
      </c>
      <c r="E11" s="232" t="s">
        <v>2</v>
      </c>
      <c r="F11" s="233" t="s">
        <v>78</v>
      </c>
      <c r="G11" s="234">
        <v>143</v>
      </c>
      <c r="H11" s="244" t="s">
        <v>169</v>
      </c>
      <c r="I11" s="207">
        <f t="shared" ref="I11:I27" si="2">G11*85</f>
        <v>12155</v>
      </c>
      <c r="J11" s="207">
        <f t="shared" ref="J11:J27" si="3">G11*170</f>
        <v>24310</v>
      </c>
      <c r="K11" s="208">
        <v>2431</v>
      </c>
      <c r="L11" s="209">
        <v>4862</v>
      </c>
      <c r="M11" s="166">
        <f t="shared" ref="M11:M27" si="4">I11*5</f>
        <v>60775</v>
      </c>
      <c r="N11" s="167">
        <f t="shared" ref="N11:N27" si="5">J11*5</f>
        <v>121550</v>
      </c>
      <c r="O11" s="208">
        <f t="shared" ref="O11:O27" si="6">K11*5</f>
        <v>12155</v>
      </c>
      <c r="P11" s="283">
        <f t="shared" ref="P11:P27" si="7">L11*5</f>
        <v>24310</v>
      </c>
      <c r="Q11" s="257">
        <v>253</v>
      </c>
      <c r="R11" s="256">
        <v>65</v>
      </c>
      <c r="S11" s="258">
        <f t="shared" si="1"/>
        <v>16445</v>
      </c>
      <c r="T11" s="254">
        <f t="shared" ref="T11:T27" si="8">S11*5</f>
        <v>82225</v>
      </c>
      <c r="U11" s="99"/>
      <c r="V11" s="99"/>
    </row>
    <row r="12" spans="1:22" ht="15.95" customHeight="1" x14ac:dyDescent="0.25">
      <c r="A12" s="124"/>
      <c r="B12" s="11" t="s">
        <v>14</v>
      </c>
      <c r="C12" s="66" t="s">
        <v>106</v>
      </c>
      <c r="D12" s="67" t="s">
        <v>107</v>
      </c>
      <c r="E12" s="232" t="s">
        <v>2</v>
      </c>
      <c r="F12" s="233" t="s">
        <v>78</v>
      </c>
      <c r="G12" s="234">
        <v>281</v>
      </c>
      <c r="H12" s="244" t="s">
        <v>169</v>
      </c>
      <c r="I12" s="207">
        <f t="shared" si="2"/>
        <v>23885</v>
      </c>
      <c r="J12" s="207">
        <f t="shared" si="3"/>
        <v>47770</v>
      </c>
      <c r="K12" s="208">
        <v>4777</v>
      </c>
      <c r="L12" s="209">
        <v>9554</v>
      </c>
      <c r="M12" s="166">
        <f t="shared" si="4"/>
        <v>119425</v>
      </c>
      <c r="N12" s="167">
        <f t="shared" si="5"/>
        <v>238850</v>
      </c>
      <c r="O12" s="208">
        <f t="shared" si="6"/>
        <v>23885</v>
      </c>
      <c r="P12" s="283">
        <f t="shared" si="7"/>
        <v>47770</v>
      </c>
      <c r="Q12" s="257">
        <v>391</v>
      </c>
      <c r="R12" s="256">
        <v>65</v>
      </c>
      <c r="S12" s="258">
        <f t="shared" si="1"/>
        <v>25415</v>
      </c>
      <c r="T12" s="254">
        <f t="shared" si="8"/>
        <v>127075</v>
      </c>
      <c r="U12" s="99"/>
      <c r="V12" s="99"/>
    </row>
    <row r="13" spans="1:22" ht="15.95" customHeight="1" x14ac:dyDescent="0.25">
      <c r="A13" s="125" t="s">
        <v>49</v>
      </c>
      <c r="B13" s="11" t="s">
        <v>15</v>
      </c>
      <c r="C13" s="66" t="s">
        <v>108</v>
      </c>
      <c r="D13" s="67" t="s">
        <v>109</v>
      </c>
      <c r="E13" s="232" t="s">
        <v>2</v>
      </c>
      <c r="F13" s="233" t="s">
        <v>78</v>
      </c>
      <c r="G13" s="234">
        <v>137</v>
      </c>
      <c r="H13" s="244" t="s">
        <v>169</v>
      </c>
      <c r="I13" s="207">
        <f t="shared" si="2"/>
        <v>11645</v>
      </c>
      <c r="J13" s="207">
        <f t="shared" si="3"/>
        <v>23290</v>
      </c>
      <c r="K13" s="208">
        <v>2329</v>
      </c>
      <c r="L13" s="209">
        <v>4658</v>
      </c>
      <c r="M13" s="166">
        <f t="shared" si="4"/>
        <v>58225</v>
      </c>
      <c r="N13" s="167">
        <f t="shared" si="5"/>
        <v>116450</v>
      </c>
      <c r="O13" s="208">
        <f t="shared" si="6"/>
        <v>11645</v>
      </c>
      <c r="P13" s="283">
        <f t="shared" si="7"/>
        <v>23290</v>
      </c>
      <c r="Q13" s="257">
        <v>247</v>
      </c>
      <c r="R13" s="256">
        <v>65</v>
      </c>
      <c r="S13" s="258">
        <f t="shared" si="1"/>
        <v>16055</v>
      </c>
      <c r="T13" s="254">
        <f t="shared" si="8"/>
        <v>80275</v>
      </c>
      <c r="U13" s="99"/>
      <c r="V13" s="99"/>
    </row>
    <row r="14" spans="1:22" ht="15.95" customHeight="1" x14ac:dyDescent="0.25">
      <c r="A14" s="126"/>
      <c r="B14" s="11" t="s">
        <v>16</v>
      </c>
      <c r="C14" s="66" t="s">
        <v>110</v>
      </c>
      <c r="D14" s="67" t="s">
        <v>111</v>
      </c>
      <c r="E14" s="232" t="s">
        <v>2</v>
      </c>
      <c r="F14" s="233" t="s">
        <v>78</v>
      </c>
      <c r="G14" s="234">
        <v>201</v>
      </c>
      <c r="H14" s="244" t="s">
        <v>169</v>
      </c>
      <c r="I14" s="207">
        <f t="shared" si="2"/>
        <v>17085</v>
      </c>
      <c r="J14" s="207">
        <f t="shared" si="3"/>
        <v>34170</v>
      </c>
      <c r="K14" s="208">
        <v>3417</v>
      </c>
      <c r="L14" s="209">
        <v>6834</v>
      </c>
      <c r="M14" s="166">
        <f t="shared" si="4"/>
        <v>85425</v>
      </c>
      <c r="N14" s="167">
        <f t="shared" si="5"/>
        <v>170850</v>
      </c>
      <c r="O14" s="208">
        <f t="shared" si="6"/>
        <v>17085</v>
      </c>
      <c r="P14" s="283">
        <f t="shared" si="7"/>
        <v>34170</v>
      </c>
      <c r="Q14" s="257">
        <v>311</v>
      </c>
      <c r="R14" s="256">
        <v>65</v>
      </c>
      <c r="S14" s="258">
        <f t="shared" si="1"/>
        <v>20215</v>
      </c>
      <c r="T14" s="254">
        <f t="shared" si="8"/>
        <v>101075</v>
      </c>
      <c r="U14" s="99"/>
      <c r="V14" s="99"/>
    </row>
    <row r="15" spans="1:22" ht="15.95" customHeight="1" x14ac:dyDescent="0.25">
      <c r="A15" s="126"/>
      <c r="B15" s="11" t="s">
        <v>17</v>
      </c>
      <c r="C15" s="66" t="s">
        <v>112</v>
      </c>
      <c r="D15" s="67" t="s">
        <v>113</v>
      </c>
      <c r="E15" s="232" t="s">
        <v>2</v>
      </c>
      <c r="F15" s="233" t="s">
        <v>78</v>
      </c>
      <c r="G15" s="234">
        <v>306</v>
      </c>
      <c r="H15" s="244" t="s">
        <v>169</v>
      </c>
      <c r="I15" s="207">
        <f t="shared" si="2"/>
        <v>26010</v>
      </c>
      <c r="J15" s="207">
        <f t="shared" si="3"/>
        <v>52020</v>
      </c>
      <c r="K15" s="208">
        <v>5202</v>
      </c>
      <c r="L15" s="209">
        <v>10404</v>
      </c>
      <c r="M15" s="166">
        <f t="shared" si="4"/>
        <v>130050</v>
      </c>
      <c r="N15" s="167">
        <f t="shared" si="5"/>
        <v>260100</v>
      </c>
      <c r="O15" s="208">
        <f t="shared" si="6"/>
        <v>26010</v>
      </c>
      <c r="P15" s="283">
        <f t="shared" si="7"/>
        <v>52020</v>
      </c>
      <c r="Q15" s="257">
        <v>416</v>
      </c>
      <c r="R15" s="256">
        <v>65</v>
      </c>
      <c r="S15" s="258">
        <f t="shared" si="1"/>
        <v>27040</v>
      </c>
      <c r="T15" s="254">
        <f t="shared" si="8"/>
        <v>135200</v>
      </c>
      <c r="U15" s="99"/>
      <c r="V15" s="99"/>
    </row>
    <row r="16" spans="1:22" ht="15.95" customHeight="1" x14ac:dyDescent="0.25">
      <c r="A16" s="126"/>
      <c r="B16" s="11" t="s">
        <v>39</v>
      </c>
      <c r="C16" s="66" t="s">
        <v>114</v>
      </c>
      <c r="D16" s="67" t="s">
        <v>115</v>
      </c>
      <c r="E16" s="232" t="s">
        <v>2</v>
      </c>
      <c r="F16" s="233" t="s">
        <v>78</v>
      </c>
      <c r="G16" s="234">
        <v>149</v>
      </c>
      <c r="H16" s="244" t="s">
        <v>169</v>
      </c>
      <c r="I16" s="207">
        <f t="shared" si="2"/>
        <v>12665</v>
      </c>
      <c r="J16" s="207">
        <f t="shared" si="3"/>
        <v>25330</v>
      </c>
      <c r="K16" s="208">
        <v>2533</v>
      </c>
      <c r="L16" s="209">
        <v>5066</v>
      </c>
      <c r="M16" s="166">
        <f t="shared" si="4"/>
        <v>63325</v>
      </c>
      <c r="N16" s="167">
        <f t="shared" si="5"/>
        <v>126650</v>
      </c>
      <c r="O16" s="208">
        <f t="shared" si="6"/>
        <v>12665</v>
      </c>
      <c r="P16" s="283">
        <f t="shared" si="7"/>
        <v>25330</v>
      </c>
      <c r="Q16" s="257">
        <v>259</v>
      </c>
      <c r="R16" s="256">
        <v>65</v>
      </c>
      <c r="S16" s="258">
        <f t="shared" si="1"/>
        <v>16835</v>
      </c>
      <c r="T16" s="254">
        <f t="shared" si="8"/>
        <v>84175</v>
      </c>
      <c r="U16" s="99"/>
      <c r="V16" s="99"/>
    </row>
    <row r="17" spans="1:22" ht="15.95" customHeight="1" x14ac:dyDescent="0.25">
      <c r="A17" s="126"/>
      <c r="B17" s="11" t="s">
        <v>40</v>
      </c>
      <c r="C17" s="66" t="s">
        <v>116</v>
      </c>
      <c r="D17" s="67" t="s">
        <v>117</v>
      </c>
      <c r="E17" s="232" t="s">
        <v>2</v>
      </c>
      <c r="F17" s="233" t="s">
        <v>78</v>
      </c>
      <c r="G17" s="234">
        <v>165</v>
      </c>
      <c r="H17" s="244" t="s">
        <v>169</v>
      </c>
      <c r="I17" s="207">
        <f t="shared" si="2"/>
        <v>14025</v>
      </c>
      <c r="J17" s="207">
        <f t="shared" si="3"/>
        <v>28050</v>
      </c>
      <c r="K17" s="208">
        <v>2805</v>
      </c>
      <c r="L17" s="209">
        <v>5610</v>
      </c>
      <c r="M17" s="166">
        <f t="shared" si="4"/>
        <v>70125</v>
      </c>
      <c r="N17" s="167">
        <f t="shared" si="5"/>
        <v>140250</v>
      </c>
      <c r="O17" s="208">
        <f t="shared" si="6"/>
        <v>14025</v>
      </c>
      <c r="P17" s="283">
        <f t="shared" si="7"/>
        <v>28050</v>
      </c>
      <c r="Q17" s="257">
        <v>275</v>
      </c>
      <c r="R17" s="256">
        <v>65</v>
      </c>
      <c r="S17" s="258">
        <f t="shared" si="1"/>
        <v>17875</v>
      </c>
      <c r="T17" s="254">
        <f t="shared" si="8"/>
        <v>89375</v>
      </c>
      <c r="U17" s="99"/>
      <c r="V17" s="99"/>
    </row>
    <row r="18" spans="1:22" ht="15.95" customHeight="1" x14ac:dyDescent="0.25">
      <c r="A18" s="127"/>
      <c r="B18" s="19" t="s">
        <v>41</v>
      </c>
      <c r="C18" s="66" t="s">
        <v>118</v>
      </c>
      <c r="D18" s="67" t="s">
        <v>119</v>
      </c>
      <c r="E18" s="232" t="s">
        <v>2</v>
      </c>
      <c r="F18" s="233" t="s">
        <v>78</v>
      </c>
      <c r="G18" s="234">
        <v>229</v>
      </c>
      <c r="H18" s="244" t="s">
        <v>169</v>
      </c>
      <c r="I18" s="207">
        <f t="shared" si="2"/>
        <v>19465</v>
      </c>
      <c r="J18" s="207">
        <f t="shared" si="3"/>
        <v>38930</v>
      </c>
      <c r="K18" s="208">
        <v>3893</v>
      </c>
      <c r="L18" s="209">
        <v>7786</v>
      </c>
      <c r="M18" s="166">
        <f t="shared" si="4"/>
        <v>97325</v>
      </c>
      <c r="N18" s="167">
        <f t="shared" si="5"/>
        <v>194650</v>
      </c>
      <c r="O18" s="208">
        <f t="shared" si="6"/>
        <v>19465</v>
      </c>
      <c r="P18" s="283">
        <f t="shared" si="7"/>
        <v>38930</v>
      </c>
      <c r="Q18" s="257">
        <v>339</v>
      </c>
      <c r="R18" s="256">
        <v>65</v>
      </c>
      <c r="S18" s="258">
        <f t="shared" si="1"/>
        <v>22035</v>
      </c>
      <c r="T18" s="254">
        <f t="shared" si="8"/>
        <v>110175</v>
      </c>
      <c r="U18" s="99"/>
      <c r="V18" s="99"/>
    </row>
    <row r="19" spans="1:22" ht="15.95" customHeight="1" x14ac:dyDescent="0.25">
      <c r="A19" s="122" t="s">
        <v>48</v>
      </c>
      <c r="B19" s="19" t="s">
        <v>33</v>
      </c>
      <c r="C19" s="66" t="s">
        <v>120</v>
      </c>
      <c r="D19" s="67" t="s">
        <v>121</v>
      </c>
      <c r="E19" s="232" t="s">
        <v>2</v>
      </c>
      <c r="F19" s="233" t="s">
        <v>78</v>
      </c>
      <c r="G19" s="234">
        <v>105</v>
      </c>
      <c r="H19" s="244" t="s">
        <v>169</v>
      </c>
      <c r="I19" s="207">
        <f t="shared" si="2"/>
        <v>8925</v>
      </c>
      <c r="J19" s="207">
        <f t="shared" si="3"/>
        <v>17850</v>
      </c>
      <c r="K19" s="208">
        <v>1785</v>
      </c>
      <c r="L19" s="209">
        <v>3570</v>
      </c>
      <c r="M19" s="166">
        <f t="shared" si="4"/>
        <v>44625</v>
      </c>
      <c r="N19" s="167">
        <f t="shared" si="5"/>
        <v>89250</v>
      </c>
      <c r="O19" s="208">
        <f t="shared" si="6"/>
        <v>8925</v>
      </c>
      <c r="P19" s="283">
        <f t="shared" si="7"/>
        <v>17850</v>
      </c>
      <c r="Q19" s="257">
        <v>215</v>
      </c>
      <c r="R19" s="256">
        <v>65</v>
      </c>
      <c r="S19" s="258">
        <f t="shared" si="1"/>
        <v>13975</v>
      </c>
      <c r="T19" s="254">
        <f t="shared" si="8"/>
        <v>69875</v>
      </c>
      <c r="U19" s="99"/>
      <c r="V19" s="99"/>
    </row>
    <row r="20" spans="1:22" ht="15.95" customHeight="1" x14ac:dyDescent="0.25">
      <c r="A20" s="124"/>
      <c r="B20" s="19" t="s">
        <v>24</v>
      </c>
      <c r="C20" s="66" t="s">
        <v>122</v>
      </c>
      <c r="D20" s="67" t="s">
        <v>123</v>
      </c>
      <c r="E20" s="232" t="s">
        <v>2</v>
      </c>
      <c r="F20" s="233" t="s">
        <v>78</v>
      </c>
      <c r="G20" s="234">
        <v>136</v>
      </c>
      <c r="H20" s="244" t="s">
        <v>169</v>
      </c>
      <c r="I20" s="207">
        <f t="shared" si="2"/>
        <v>11560</v>
      </c>
      <c r="J20" s="207">
        <f t="shared" si="3"/>
        <v>23120</v>
      </c>
      <c r="K20" s="208">
        <v>2312</v>
      </c>
      <c r="L20" s="209">
        <v>4624</v>
      </c>
      <c r="M20" s="166">
        <f t="shared" si="4"/>
        <v>57800</v>
      </c>
      <c r="N20" s="167">
        <f t="shared" si="5"/>
        <v>115600</v>
      </c>
      <c r="O20" s="208">
        <f t="shared" si="6"/>
        <v>11560</v>
      </c>
      <c r="P20" s="283">
        <f t="shared" si="7"/>
        <v>23120</v>
      </c>
      <c r="Q20" s="257">
        <v>246</v>
      </c>
      <c r="R20" s="256">
        <v>65</v>
      </c>
      <c r="S20" s="258">
        <f t="shared" si="1"/>
        <v>15990</v>
      </c>
      <c r="T20" s="254">
        <f t="shared" si="8"/>
        <v>79950</v>
      </c>
      <c r="U20" s="99"/>
      <c r="V20" s="99"/>
    </row>
    <row r="21" spans="1:22" ht="15.95" customHeight="1" x14ac:dyDescent="0.25">
      <c r="A21" s="120" t="s">
        <v>51</v>
      </c>
      <c r="B21" s="121"/>
      <c r="C21" s="66" t="s">
        <v>124</v>
      </c>
      <c r="D21" s="67" t="s">
        <v>125</v>
      </c>
      <c r="E21" s="232" t="s">
        <v>2</v>
      </c>
      <c r="F21" s="233" t="s">
        <v>78</v>
      </c>
      <c r="G21" s="234">
        <v>212</v>
      </c>
      <c r="H21" s="244" t="s">
        <v>169</v>
      </c>
      <c r="I21" s="207">
        <f t="shared" si="2"/>
        <v>18020</v>
      </c>
      <c r="J21" s="207">
        <f t="shared" si="3"/>
        <v>36040</v>
      </c>
      <c r="K21" s="208">
        <v>3604</v>
      </c>
      <c r="L21" s="209">
        <v>7208</v>
      </c>
      <c r="M21" s="166">
        <f t="shared" si="4"/>
        <v>90100</v>
      </c>
      <c r="N21" s="167">
        <f t="shared" si="5"/>
        <v>180200</v>
      </c>
      <c r="O21" s="208">
        <f t="shared" si="6"/>
        <v>18020</v>
      </c>
      <c r="P21" s="283">
        <f t="shared" si="7"/>
        <v>36040</v>
      </c>
      <c r="Q21" s="257">
        <v>322</v>
      </c>
      <c r="R21" s="256">
        <v>65</v>
      </c>
      <c r="S21" s="258">
        <f t="shared" si="1"/>
        <v>20930</v>
      </c>
      <c r="T21" s="254">
        <f t="shared" si="8"/>
        <v>104650</v>
      </c>
      <c r="U21" s="99"/>
      <c r="V21" s="99"/>
    </row>
    <row r="22" spans="1:22" ht="15.95" customHeight="1" x14ac:dyDescent="0.25">
      <c r="A22" s="122" t="s">
        <v>47</v>
      </c>
      <c r="B22" s="11" t="s">
        <v>25</v>
      </c>
      <c r="C22" s="66" t="s">
        <v>126</v>
      </c>
      <c r="D22" s="67" t="s">
        <v>127</v>
      </c>
      <c r="E22" s="232" t="s">
        <v>2</v>
      </c>
      <c r="F22" s="233" t="s">
        <v>78</v>
      </c>
      <c r="G22" s="234">
        <v>204</v>
      </c>
      <c r="H22" s="244" t="s">
        <v>169</v>
      </c>
      <c r="I22" s="207">
        <f t="shared" si="2"/>
        <v>17340</v>
      </c>
      <c r="J22" s="207">
        <f t="shared" si="3"/>
        <v>34680</v>
      </c>
      <c r="K22" s="208">
        <v>3468</v>
      </c>
      <c r="L22" s="209">
        <v>6936</v>
      </c>
      <c r="M22" s="166">
        <f t="shared" si="4"/>
        <v>86700</v>
      </c>
      <c r="N22" s="167">
        <f t="shared" si="5"/>
        <v>173400</v>
      </c>
      <c r="O22" s="208">
        <f t="shared" si="6"/>
        <v>17340</v>
      </c>
      <c r="P22" s="283">
        <f t="shared" si="7"/>
        <v>34680</v>
      </c>
      <c r="Q22" s="257">
        <v>314</v>
      </c>
      <c r="R22" s="256">
        <v>65</v>
      </c>
      <c r="S22" s="258">
        <f t="shared" si="1"/>
        <v>20410</v>
      </c>
      <c r="T22" s="254">
        <f t="shared" si="8"/>
        <v>102050</v>
      </c>
      <c r="U22" s="99"/>
      <c r="V22" s="99"/>
    </row>
    <row r="23" spans="1:22" ht="15.95" customHeight="1" x14ac:dyDescent="0.25">
      <c r="A23" s="123"/>
      <c r="B23" s="11" t="s">
        <v>26</v>
      </c>
      <c r="C23" s="66" t="s">
        <v>128</v>
      </c>
      <c r="D23" s="67" t="s">
        <v>129</v>
      </c>
      <c r="E23" s="232" t="s">
        <v>2</v>
      </c>
      <c r="F23" s="233" t="s">
        <v>78</v>
      </c>
      <c r="G23" s="234">
        <v>225</v>
      </c>
      <c r="H23" s="244" t="s">
        <v>169</v>
      </c>
      <c r="I23" s="207">
        <f t="shared" si="2"/>
        <v>19125</v>
      </c>
      <c r="J23" s="207">
        <f t="shared" si="3"/>
        <v>38250</v>
      </c>
      <c r="K23" s="208">
        <v>3825</v>
      </c>
      <c r="L23" s="209">
        <v>7650</v>
      </c>
      <c r="M23" s="166">
        <f t="shared" si="4"/>
        <v>95625</v>
      </c>
      <c r="N23" s="167">
        <f t="shared" si="5"/>
        <v>191250</v>
      </c>
      <c r="O23" s="208">
        <f t="shared" si="6"/>
        <v>19125</v>
      </c>
      <c r="P23" s="283">
        <f t="shared" si="7"/>
        <v>38250</v>
      </c>
      <c r="Q23" s="257">
        <v>336</v>
      </c>
      <c r="R23" s="256">
        <v>65</v>
      </c>
      <c r="S23" s="258">
        <f t="shared" si="1"/>
        <v>21840</v>
      </c>
      <c r="T23" s="254">
        <f t="shared" si="8"/>
        <v>109200</v>
      </c>
      <c r="U23" s="99"/>
      <c r="V23" s="99"/>
    </row>
    <row r="24" spans="1:22" ht="15.95" customHeight="1" x14ac:dyDescent="0.25">
      <c r="A24" s="124"/>
      <c r="B24" s="11" t="s">
        <v>27</v>
      </c>
      <c r="C24" s="66" t="s">
        <v>130</v>
      </c>
      <c r="D24" s="67" t="s">
        <v>131</v>
      </c>
      <c r="E24" s="232" t="s">
        <v>2</v>
      </c>
      <c r="F24" s="233" t="s">
        <v>78</v>
      </c>
      <c r="G24" s="234">
        <v>324</v>
      </c>
      <c r="H24" s="244" t="s">
        <v>169</v>
      </c>
      <c r="I24" s="207">
        <f t="shared" si="2"/>
        <v>27540</v>
      </c>
      <c r="J24" s="207">
        <f t="shared" si="3"/>
        <v>55080</v>
      </c>
      <c r="K24" s="208">
        <v>5508</v>
      </c>
      <c r="L24" s="209">
        <v>11016</v>
      </c>
      <c r="M24" s="166">
        <f t="shared" si="4"/>
        <v>137700</v>
      </c>
      <c r="N24" s="167">
        <f t="shared" si="5"/>
        <v>275400</v>
      </c>
      <c r="O24" s="208">
        <f t="shared" si="6"/>
        <v>27540</v>
      </c>
      <c r="P24" s="283">
        <f t="shared" si="7"/>
        <v>55080</v>
      </c>
      <c r="Q24" s="257">
        <v>435</v>
      </c>
      <c r="R24" s="256">
        <v>65</v>
      </c>
      <c r="S24" s="258">
        <f t="shared" si="1"/>
        <v>28275</v>
      </c>
      <c r="T24" s="254">
        <f t="shared" si="8"/>
        <v>141375</v>
      </c>
      <c r="U24" s="99"/>
      <c r="V24" s="99"/>
    </row>
    <row r="25" spans="1:22" ht="15.95" customHeight="1" x14ac:dyDescent="0.25">
      <c r="A25" s="122" t="s">
        <v>46</v>
      </c>
      <c r="B25" s="11" t="s">
        <v>28</v>
      </c>
      <c r="C25" s="66" t="s">
        <v>132</v>
      </c>
      <c r="D25" s="67" t="s">
        <v>133</v>
      </c>
      <c r="E25" s="232" t="s">
        <v>2</v>
      </c>
      <c r="F25" s="233" t="s">
        <v>78</v>
      </c>
      <c r="G25" s="234">
        <v>220</v>
      </c>
      <c r="H25" s="244" t="s">
        <v>169</v>
      </c>
      <c r="I25" s="207">
        <f t="shared" si="2"/>
        <v>18700</v>
      </c>
      <c r="J25" s="207">
        <f t="shared" si="3"/>
        <v>37400</v>
      </c>
      <c r="K25" s="208">
        <v>3740</v>
      </c>
      <c r="L25" s="209">
        <v>7480</v>
      </c>
      <c r="M25" s="166">
        <f t="shared" si="4"/>
        <v>93500</v>
      </c>
      <c r="N25" s="167">
        <f t="shared" si="5"/>
        <v>187000</v>
      </c>
      <c r="O25" s="208">
        <f t="shared" si="6"/>
        <v>18700</v>
      </c>
      <c r="P25" s="283">
        <f t="shared" si="7"/>
        <v>37400</v>
      </c>
      <c r="Q25" s="257">
        <v>330</v>
      </c>
      <c r="R25" s="256">
        <v>65</v>
      </c>
      <c r="S25" s="258">
        <f t="shared" si="1"/>
        <v>21450</v>
      </c>
      <c r="T25" s="254">
        <f t="shared" si="8"/>
        <v>107250</v>
      </c>
      <c r="U25" s="99"/>
      <c r="V25" s="99"/>
    </row>
    <row r="26" spans="1:22" ht="15.95" customHeight="1" x14ac:dyDescent="0.25">
      <c r="A26" s="123"/>
      <c r="B26" s="11" t="s">
        <v>29</v>
      </c>
      <c r="C26" s="66" t="s">
        <v>134</v>
      </c>
      <c r="D26" s="67" t="s">
        <v>135</v>
      </c>
      <c r="E26" s="232" t="s">
        <v>2</v>
      </c>
      <c r="F26" s="233" t="s">
        <v>78</v>
      </c>
      <c r="G26" s="234">
        <v>284</v>
      </c>
      <c r="H26" s="244" t="s">
        <v>169</v>
      </c>
      <c r="I26" s="207">
        <f t="shared" si="2"/>
        <v>24140</v>
      </c>
      <c r="J26" s="207">
        <f t="shared" si="3"/>
        <v>48280</v>
      </c>
      <c r="K26" s="208">
        <v>4828</v>
      </c>
      <c r="L26" s="209">
        <v>9656</v>
      </c>
      <c r="M26" s="166">
        <f t="shared" si="4"/>
        <v>120700</v>
      </c>
      <c r="N26" s="167">
        <f t="shared" si="5"/>
        <v>241400</v>
      </c>
      <c r="O26" s="208">
        <f t="shared" si="6"/>
        <v>24140</v>
      </c>
      <c r="P26" s="283">
        <f t="shared" si="7"/>
        <v>48280</v>
      </c>
      <c r="Q26" s="257">
        <v>393.83640190582378</v>
      </c>
      <c r="R26" s="256">
        <v>65</v>
      </c>
      <c r="S26" s="258">
        <f t="shared" si="1"/>
        <v>25599.366123878546</v>
      </c>
      <c r="T26" s="254">
        <f t="shared" si="8"/>
        <v>127996.83061939273</v>
      </c>
      <c r="U26" s="99"/>
      <c r="V26" s="99"/>
    </row>
    <row r="27" spans="1:22" ht="15.95" customHeight="1" thickBot="1" x14ac:dyDescent="0.3">
      <c r="A27" s="124"/>
      <c r="B27" s="11" t="s">
        <v>30</v>
      </c>
      <c r="C27" s="66" t="s">
        <v>136</v>
      </c>
      <c r="D27" s="67" t="s">
        <v>137</v>
      </c>
      <c r="E27" s="232" t="s">
        <v>2</v>
      </c>
      <c r="F27" s="233" t="s">
        <v>78</v>
      </c>
      <c r="G27" s="234">
        <v>347</v>
      </c>
      <c r="H27" s="244" t="s">
        <v>169</v>
      </c>
      <c r="I27" s="207">
        <f t="shared" si="2"/>
        <v>29495</v>
      </c>
      <c r="J27" s="207">
        <f t="shared" si="3"/>
        <v>58990</v>
      </c>
      <c r="K27" s="208">
        <v>5899</v>
      </c>
      <c r="L27" s="209">
        <v>11798</v>
      </c>
      <c r="M27" s="166">
        <f t="shared" si="4"/>
        <v>147475</v>
      </c>
      <c r="N27" s="167">
        <f t="shared" si="5"/>
        <v>294950</v>
      </c>
      <c r="O27" s="208">
        <f t="shared" si="6"/>
        <v>29495</v>
      </c>
      <c r="P27" s="283">
        <f t="shared" si="7"/>
        <v>58990</v>
      </c>
      <c r="Q27" s="257">
        <v>450</v>
      </c>
      <c r="R27" s="256">
        <v>65</v>
      </c>
      <c r="S27" s="258">
        <f t="shared" si="1"/>
        <v>29250</v>
      </c>
      <c r="T27" s="255">
        <f t="shared" si="8"/>
        <v>146250</v>
      </c>
      <c r="U27" s="99"/>
      <c r="V27" s="99"/>
    </row>
    <row r="28" spans="1:22" ht="15.95" customHeight="1" x14ac:dyDescent="0.25">
      <c r="A28" s="128" t="s">
        <v>34</v>
      </c>
      <c r="B28" s="22" t="s">
        <v>54</v>
      </c>
      <c r="C28" s="68" t="s">
        <v>138</v>
      </c>
      <c r="D28" s="69"/>
      <c r="E28" s="232" t="s">
        <v>2</v>
      </c>
      <c r="F28" s="233" t="s">
        <v>79</v>
      </c>
      <c r="G28" s="234">
        <v>317</v>
      </c>
      <c r="H28" s="247">
        <v>27</v>
      </c>
      <c r="I28" s="210">
        <f>G28*H28</f>
        <v>8559</v>
      </c>
      <c r="J28" s="210"/>
      <c r="K28" s="210">
        <f>I28*0.2</f>
        <v>1711.8000000000002</v>
      </c>
      <c r="L28" s="211"/>
      <c r="M28" s="230">
        <f>I28*5</f>
        <v>42795</v>
      </c>
      <c r="N28" s="231"/>
      <c r="O28" s="203">
        <f>K28*5</f>
        <v>8559</v>
      </c>
      <c r="P28" s="284"/>
      <c r="Q28" s="25"/>
      <c r="R28" s="25"/>
      <c r="S28" s="25"/>
    </row>
    <row r="29" spans="1:22" ht="15.95" customHeight="1" x14ac:dyDescent="0.25">
      <c r="A29" s="129"/>
      <c r="B29" s="22" t="s">
        <v>55</v>
      </c>
      <c r="C29" s="68" t="s">
        <v>139</v>
      </c>
      <c r="D29" s="69"/>
      <c r="E29" s="232" t="s">
        <v>2</v>
      </c>
      <c r="F29" s="233" t="s">
        <v>79</v>
      </c>
      <c r="G29" s="234">
        <v>350</v>
      </c>
      <c r="H29" s="247">
        <v>27</v>
      </c>
      <c r="I29" s="210">
        <f>G29*H29</f>
        <v>9450</v>
      </c>
      <c r="J29" s="210"/>
      <c r="K29" s="210">
        <f t="shared" ref="K29:K33" si="9">I29*0.2</f>
        <v>1890</v>
      </c>
      <c r="L29" s="211"/>
      <c r="M29" s="230">
        <f>I29*5</f>
        <v>47250</v>
      </c>
      <c r="N29" s="231"/>
      <c r="O29" s="203">
        <f>K29*5</f>
        <v>9450</v>
      </c>
      <c r="P29" s="284"/>
      <c r="Q29" s="25"/>
      <c r="R29" s="25"/>
      <c r="S29" s="25"/>
    </row>
    <row r="30" spans="1:22" ht="15.95" customHeight="1" x14ac:dyDescent="0.25">
      <c r="A30" s="128" t="s">
        <v>42</v>
      </c>
      <c r="B30" s="22" t="s">
        <v>57</v>
      </c>
      <c r="C30" s="68" t="s">
        <v>140</v>
      </c>
      <c r="D30" s="69"/>
      <c r="E30" s="232" t="s">
        <v>2</v>
      </c>
      <c r="F30" s="233" t="s">
        <v>80</v>
      </c>
      <c r="G30" s="234">
        <v>527</v>
      </c>
      <c r="H30" s="247">
        <v>37</v>
      </c>
      <c r="I30" s="210">
        <f>G30*H30</f>
        <v>19499</v>
      </c>
      <c r="J30" s="210"/>
      <c r="K30" s="210">
        <f t="shared" si="9"/>
        <v>3899.8</v>
      </c>
      <c r="L30" s="211"/>
      <c r="M30" s="230">
        <f>I30*5</f>
        <v>97495</v>
      </c>
      <c r="N30" s="231"/>
      <c r="O30" s="203">
        <f>K30*5</f>
        <v>19499</v>
      </c>
      <c r="P30" s="284"/>
      <c r="Q30" s="25"/>
      <c r="R30" s="29"/>
      <c r="S30" s="30"/>
    </row>
    <row r="31" spans="1:22" ht="15.95" customHeight="1" x14ac:dyDescent="0.25">
      <c r="A31" s="129"/>
      <c r="B31" s="22" t="s">
        <v>69</v>
      </c>
      <c r="C31" s="68" t="s">
        <v>141</v>
      </c>
      <c r="D31" s="69"/>
      <c r="E31" s="232" t="s">
        <v>2</v>
      </c>
      <c r="F31" s="233" t="s">
        <v>80</v>
      </c>
      <c r="G31" s="234">
        <v>780</v>
      </c>
      <c r="H31" s="247">
        <v>37</v>
      </c>
      <c r="I31" s="210">
        <f>G31*H31</f>
        <v>28860</v>
      </c>
      <c r="J31" s="210"/>
      <c r="K31" s="210">
        <f t="shared" si="9"/>
        <v>5772</v>
      </c>
      <c r="L31" s="211"/>
      <c r="M31" s="230">
        <f>I31*5</f>
        <v>144300</v>
      </c>
      <c r="N31" s="231"/>
      <c r="O31" s="203">
        <f>K31*5</f>
        <v>28860</v>
      </c>
      <c r="P31" s="284"/>
      <c r="Q31" s="25"/>
      <c r="R31" s="29"/>
      <c r="S31" s="30"/>
    </row>
    <row r="32" spans="1:22" ht="15.95" customHeight="1" x14ac:dyDescent="0.25">
      <c r="A32" s="130" t="s">
        <v>6</v>
      </c>
      <c r="B32" s="14" t="s">
        <v>22</v>
      </c>
      <c r="C32" s="70" t="s">
        <v>142</v>
      </c>
      <c r="D32" s="69"/>
      <c r="E32" s="232" t="s">
        <v>2</v>
      </c>
      <c r="F32" s="233" t="s">
        <v>78</v>
      </c>
      <c r="G32" s="234">
        <v>104</v>
      </c>
      <c r="H32" s="248">
        <v>110</v>
      </c>
      <c r="I32" s="212">
        <f>H32*G32</f>
        <v>11440</v>
      </c>
      <c r="J32" s="212"/>
      <c r="K32" s="212">
        <f t="shared" si="9"/>
        <v>2288</v>
      </c>
      <c r="L32" s="213"/>
      <c r="M32" s="168">
        <f>I32*5</f>
        <v>57200</v>
      </c>
      <c r="N32" s="169"/>
      <c r="O32" s="285">
        <f>K32*5</f>
        <v>11440</v>
      </c>
      <c r="P32" s="286"/>
      <c r="Q32" s="25"/>
      <c r="R32" s="29"/>
      <c r="S32" s="30"/>
    </row>
    <row r="33" spans="1:20" ht="15.95" customHeight="1" x14ac:dyDescent="0.25">
      <c r="A33" s="131"/>
      <c r="B33" s="14" t="s">
        <v>23</v>
      </c>
      <c r="C33" s="70" t="s">
        <v>143</v>
      </c>
      <c r="D33" s="69"/>
      <c r="E33" s="232" t="s">
        <v>2</v>
      </c>
      <c r="F33" s="233" t="s">
        <v>78</v>
      </c>
      <c r="G33" s="234">
        <v>158</v>
      </c>
      <c r="H33" s="248">
        <v>120</v>
      </c>
      <c r="I33" s="212">
        <f>H33*G33</f>
        <v>18960</v>
      </c>
      <c r="J33" s="212"/>
      <c r="K33" s="212">
        <f t="shared" si="9"/>
        <v>3792</v>
      </c>
      <c r="L33" s="213"/>
      <c r="M33" s="168">
        <f>I33*5</f>
        <v>94800</v>
      </c>
      <c r="N33" s="169"/>
      <c r="O33" s="285">
        <f>K33*5</f>
        <v>18960</v>
      </c>
      <c r="P33" s="286"/>
      <c r="Q33" s="25"/>
      <c r="R33" s="25"/>
      <c r="S33" s="25"/>
    </row>
    <row r="34" spans="1:20" ht="15.95" customHeight="1" x14ac:dyDescent="0.25">
      <c r="A34" s="132" t="s">
        <v>43</v>
      </c>
      <c r="B34" s="16"/>
      <c r="C34" s="77"/>
      <c r="D34" s="69"/>
      <c r="E34" s="232"/>
      <c r="F34" s="233"/>
      <c r="G34" s="234"/>
      <c r="H34" s="248"/>
      <c r="I34" s="214" t="s">
        <v>172</v>
      </c>
      <c r="J34" s="214" t="s">
        <v>173</v>
      </c>
      <c r="K34" s="214" t="s">
        <v>172</v>
      </c>
      <c r="L34" s="215" t="s">
        <v>173</v>
      </c>
      <c r="M34" s="170" t="s">
        <v>172</v>
      </c>
      <c r="N34" s="171" t="s">
        <v>173</v>
      </c>
      <c r="O34" s="287" t="s">
        <v>172</v>
      </c>
      <c r="P34" s="288" t="s">
        <v>173</v>
      </c>
      <c r="Q34" s="25"/>
      <c r="R34" s="25"/>
      <c r="S34" s="25"/>
    </row>
    <row r="35" spans="1:20" ht="15.95" customHeight="1" x14ac:dyDescent="0.25">
      <c r="A35" s="133"/>
      <c r="B35" s="16" t="s">
        <v>66</v>
      </c>
      <c r="C35" s="71" t="s">
        <v>144</v>
      </c>
      <c r="D35" s="69"/>
      <c r="E35" s="232" t="s">
        <v>2</v>
      </c>
      <c r="F35" s="233" t="s">
        <v>81</v>
      </c>
      <c r="G35" s="234">
        <v>121</v>
      </c>
      <c r="H35" s="249" t="s">
        <v>179</v>
      </c>
      <c r="I35" s="216">
        <v>9000</v>
      </c>
      <c r="J35" s="216">
        <v>10000</v>
      </c>
      <c r="K35" s="216">
        <f>I35*0.2</f>
        <v>1800</v>
      </c>
      <c r="L35" s="217">
        <f>J35*0.2</f>
        <v>2000</v>
      </c>
      <c r="M35" s="172">
        <f>I35*5</f>
        <v>45000</v>
      </c>
      <c r="N35" s="173">
        <f>J35*5</f>
        <v>50000</v>
      </c>
      <c r="O35" s="289">
        <f>K35*5</f>
        <v>9000</v>
      </c>
      <c r="P35" s="290">
        <f>L35*5</f>
        <v>10000</v>
      </c>
      <c r="Q35" s="90"/>
      <c r="R35" s="90"/>
      <c r="S35" s="25"/>
    </row>
    <row r="36" spans="1:20" ht="15.95" customHeight="1" x14ac:dyDescent="0.25">
      <c r="A36" s="133"/>
      <c r="B36" s="16" t="s">
        <v>67</v>
      </c>
      <c r="C36" s="71" t="s">
        <v>145</v>
      </c>
      <c r="D36" s="69"/>
      <c r="E36" s="232" t="s">
        <v>2</v>
      </c>
      <c r="F36" s="233" t="s">
        <v>81</v>
      </c>
      <c r="G36" s="234">
        <v>177</v>
      </c>
      <c r="H36" s="249" t="s">
        <v>180</v>
      </c>
      <c r="I36" s="216">
        <v>9300</v>
      </c>
      <c r="J36" s="216">
        <v>11000</v>
      </c>
      <c r="K36" s="216">
        <f t="shared" ref="K36:L37" si="10">I36*0.2</f>
        <v>1860</v>
      </c>
      <c r="L36" s="217">
        <f t="shared" si="10"/>
        <v>2200</v>
      </c>
      <c r="M36" s="172">
        <f t="shared" ref="M36:M37" si="11">I36*5</f>
        <v>46500</v>
      </c>
      <c r="N36" s="173">
        <f t="shared" ref="N36:N37" si="12">J36*5</f>
        <v>55000</v>
      </c>
      <c r="O36" s="289">
        <f t="shared" ref="O36:O37" si="13">K36*5</f>
        <v>9300</v>
      </c>
      <c r="P36" s="290">
        <f t="shared" ref="P36:P37" si="14">L36*5</f>
        <v>11000</v>
      </c>
      <c r="Q36" s="90"/>
      <c r="R36" s="90"/>
      <c r="S36" s="25"/>
    </row>
    <row r="37" spans="1:20" ht="15.95" customHeight="1" x14ac:dyDescent="0.25">
      <c r="A37" s="134"/>
      <c r="B37" s="16" t="s">
        <v>68</v>
      </c>
      <c r="C37" s="71" t="s">
        <v>146</v>
      </c>
      <c r="D37" s="69"/>
      <c r="E37" s="232" t="s">
        <v>2</v>
      </c>
      <c r="F37" s="233" t="s">
        <v>81</v>
      </c>
      <c r="G37" s="234">
        <v>233</v>
      </c>
      <c r="H37" s="249" t="s">
        <v>181</v>
      </c>
      <c r="I37" s="216">
        <v>9600</v>
      </c>
      <c r="J37" s="216">
        <v>12000</v>
      </c>
      <c r="K37" s="216">
        <f t="shared" si="10"/>
        <v>1920</v>
      </c>
      <c r="L37" s="217">
        <f t="shared" si="10"/>
        <v>2400</v>
      </c>
      <c r="M37" s="172">
        <f t="shared" si="11"/>
        <v>48000</v>
      </c>
      <c r="N37" s="173">
        <f t="shared" si="12"/>
        <v>60000</v>
      </c>
      <c r="O37" s="289">
        <f t="shared" si="13"/>
        <v>9600</v>
      </c>
      <c r="P37" s="290">
        <f t="shared" si="14"/>
        <v>12000</v>
      </c>
      <c r="Q37" s="90"/>
      <c r="R37" s="90"/>
      <c r="S37" s="25"/>
    </row>
    <row r="38" spans="1:20" ht="24" customHeight="1" x14ac:dyDescent="0.25">
      <c r="A38" s="118" t="s">
        <v>21</v>
      </c>
      <c r="B38" s="119"/>
      <c r="C38" s="71" t="s">
        <v>147</v>
      </c>
      <c r="D38" s="69"/>
      <c r="E38" s="232" t="s">
        <v>3</v>
      </c>
      <c r="F38" s="233" t="s">
        <v>71</v>
      </c>
      <c r="G38" s="234">
        <v>735</v>
      </c>
      <c r="H38" s="247">
        <v>13</v>
      </c>
      <c r="I38" s="210">
        <f>G38*H38</f>
        <v>9555</v>
      </c>
      <c r="J38" s="210"/>
      <c r="K38" s="211">
        <f>I38*0.2</f>
        <v>1911</v>
      </c>
      <c r="L38" s="218"/>
      <c r="M38" s="174">
        <f>I38*5</f>
        <v>47775</v>
      </c>
      <c r="N38" s="175"/>
      <c r="O38" s="218">
        <f>K38*5</f>
        <v>9555</v>
      </c>
      <c r="P38" s="280"/>
      <c r="Q38" s="277" t="s">
        <v>207</v>
      </c>
      <c r="R38" s="278"/>
      <c r="S38" s="278"/>
      <c r="T38" s="278"/>
    </row>
    <row r="39" spans="1:20" ht="15.95" customHeight="1" x14ac:dyDescent="0.25">
      <c r="A39" s="135" t="s">
        <v>35</v>
      </c>
      <c r="B39" s="82" t="s">
        <v>37</v>
      </c>
      <c r="C39" s="83" t="s">
        <v>153</v>
      </c>
      <c r="D39" s="84"/>
      <c r="E39" s="235" t="s">
        <v>2</v>
      </c>
      <c r="F39" s="236" t="s">
        <v>82</v>
      </c>
      <c r="G39" s="237">
        <v>88</v>
      </c>
      <c r="H39" s="250">
        <v>110</v>
      </c>
      <c r="I39" s="210">
        <f>G39*H39</f>
        <v>9680</v>
      </c>
      <c r="J39" s="210"/>
      <c r="K39" s="211">
        <f>I39*0.2</f>
        <v>1936</v>
      </c>
      <c r="L39" s="218"/>
      <c r="M39" s="176">
        <f>I39*5</f>
        <v>48400</v>
      </c>
      <c r="N39" s="177"/>
      <c r="O39" s="218">
        <f>K39*5</f>
        <v>9680</v>
      </c>
      <c r="P39" s="280"/>
      <c r="Q39" s="277"/>
      <c r="R39" s="278"/>
      <c r="S39" s="278"/>
      <c r="T39" s="278"/>
    </row>
    <row r="40" spans="1:20" ht="15.95" customHeight="1" x14ac:dyDescent="0.25">
      <c r="A40" s="135"/>
      <c r="B40" s="18" t="s">
        <v>36</v>
      </c>
      <c r="C40" s="72" t="s">
        <v>152</v>
      </c>
      <c r="D40" s="69"/>
      <c r="E40" s="232" t="s">
        <v>3</v>
      </c>
      <c r="F40" s="233" t="s">
        <v>82</v>
      </c>
      <c r="G40" s="234">
        <v>51</v>
      </c>
      <c r="H40" s="251">
        <v>196.07843137254903</v>
      </c>
      <c r="I40" s="219" t="s">
        <v>201</v>
      </c>
      <c r="J40" s="220"/>
      <c r="K40" s="219">
        <f>10000*0.2</f>
        <v>2000</v>
      </c>
      <c r="L40" s="221"/>
      <c r="M40" s="178">
        <f>10000*5</f>
        <v>50000</v>
      </c>
      <c r="N40" s="182"/>
      <c r="O40" s="291">
        <f>K40*5</f>
        <v>10000</v>
      </c>
      <c r="P40" s="292"/>
      <c r="Q40" s="186" t="s">
        <v>195</v>
      </c>
      <c r="R40" s="92"/>
      <c r="S40" s="196" t="s">
        <v>198</v>
      </c>
      <c r="T40" s="186" t="s">
        <v>197</v>
      </c>
    </row>
    <row r="41" spans="1:20" ht="30.75" customHeight="1" x14ac:dyDescent="0.25">
      <c r="A41" s="136"/>
      <c r="B41" s="18" t="s">
        <v>52</v>
      </c>
      <c r="C41" s="72" t="s">
        <v>154</v>
      </c>
      <c r="D41" s="69"/>
      <c r="E41" s="232" t="s">
        <v>3</v>
      </c>
      <c r="F41" s="233" t="s">
        <v>82</v>
      </c>
      <c r="G41" s="234">
        <v>72</v>
      </c>
      <c r="H41" s="251">
        <v>138.88888888888889</v>
      </c>
      <c r="I41" s="222"/>
      <c r="J41" s="223"/>
      <c r="K41" s="222"/>
      <c r="L41" s="224"/>
      <c r="M41" s="180"/>
      <c r="N41" s="183"/>
      <c r="O41" s="291"/>
      <c r="P41" s="292"/>
      <c r="Q41" s="187"/>
      <c r="R41" s="92"/>
      <c r="S41" s="197"/>
      <c r="T41" s="187"/>
    </row>
    <row r="42" spans="1:20" ht="15.95" customHeight="1" x14ac:dyDescent="0.25">
      <c r="A42" s="38" t="s">
        <v>19</v>
      </c>
      <c r="B42" s="18"/>
      <c r="C42" s="72" t="s">
        <v>148</v>
      </c>
      <c r="D42" s="69"/>
      <c r="E42" s="232" t="s">
        <v>3</v>
      </c>
      <c r="F42" s="233" t="s">
        <v>72</v>
      </c>
      <c r="G42" s="234">
        <v>132</v>
      </c>
      <c r="H42" s="251">
        <v>75.757575757575751</v>
      </c>
      <c r="I42" s="222"/>
      <c r="J42" s="223"/>
      <c r="K42" s="222"/>
      <c r="L42" s="224"/>
      <c r="M42" s="180"/>
      <c r="N42" s="183"/>
      <c r="O42" s="291"/>
      <c r="P42" s="292"/>
      <c r="Q42" s="187"/>
      <c r="R42" s="92"/>
      <c r="S42" s="197"/>
      <c r="T42" s="187"/>
    </row>
    <row r="43" spans="1:20" ht="24.75" customHeight="1" x14ac:dyDescent="0.25">
      <c r="A43" s="142" t="s">
        <v>18</v>
      </c>
      <c r="B43" s="18" t="s">
        <v>38</v>
      </c>
      <c r="C43" s="72" t="s">
        <v>149</v>
      </c>
      <c r="D43" s="69"/>
      <c r="E43" s="232" t="s">
        <v>3</v>
      </c>
      <c r="F43" s="233" t="s">
        <v>82</v>
      </c>
      <c r="G43" s="234">
        <v>150</v>
      </c>
      <c r="H43" s="251">
        <v>66.666666666666671</v>
      </c>
      <c r="I43" s="222"/>
      <c r="J43" s="223"/>
      <c r="K43" s="222"/>
      <c r="L43" s="224"/>
      <c r="M43" s="180"/>
      <c r="N43" s="183"/>
      <c r="O43" s="291"/>
      <c r="P43" s="292"/>
      <c r="Q43" s="187"/>
      <c r="R43" s="92"/>
      <c r="S43" s="197"/>
      <c r="T43" s="187"/>
    </row>
    <row r="44" spans="1:20" ht="25.5" customHeight="1" x14ac:dyDescent="0.25">
      <c r="A44" s="135"/>
      <c r="B44" s="18" t="s">
        <v>61</v>
      </c>
      <c r="C44" s="72" t="s">
        <v>150</v>
      </c>
      <c r="D44" s="69"/>
      <c r="E44" s="232" t="s">
        <v>3</v>
      </c>
      <c r="F44" s="233" t="s">
        <v>82</v>
      </c>
      <c r="G44" s="234">
        <v>201</v>
      </c>
      <c r="H44" s="251">
        <v>49.75124378109453</v>
      </c>
      <c r="I44" s="222"/>
      <c r="J44" s="223"/>
      <c r="K44" s="222"/>
      <c r="L44" s="224"/>
      <c r="M44" s="180"/>
      <c r="N44" s="183"/>
      <c r="O44" s="291"/>
      <c r="P44" s="292"/>
      <c r="Q44" s="187"/>
      <c r="R44" s="92"/>
      <c r="S44" s="197"/>
      <c r="T44" s="187"/>
    </row>
    <row r="45" spans="1:20" ht="30" customHeight="1" x14ac:dyDescent="0.25">
      <c r="A45" s="136"/>
      <c r="B45" s="18" t="s">
        <v>62</v>
      </c>
      <c r="C45" s="72" t="s">
        <v>151</v>
      </c>
      <c r="D45" s="69"/>
      <c r="E45" s="232" t="s">
        <v>3</v>
      </c>
      <c r="F45" s="233" t="s">
        <v>82</v>
      </c>
      <c r="G45" s="234">
        <v>267</v>
      </c>
      <c r="H45" s="251">
        <v>37.453183520599254</v>
      </c>
      <c r="I45" s="222"/>
      <c r="J45" s="223"/>
      <c r="K45" s="222"/>
      <c r="L45" s="224"/>
      <c r="M45" s="180"/>
      <c r="N45" s="183"/>
      <c r="O45" s="291"/>
      <c r="P45" s="292"/>
      <c r="Q45" s="187"/>
      <c r="R45" s="92"/>
      <c r="S45" s="197"/>
      <c r="T45" s="187"/>
    </row>
    <row r="46" spans="1:20" ht="15.95" customHeight="1" x14ac:dyDescent="0.25">
      <c r="A46" s="142" t="s">
        <v>4</v>
      </c>
      <c r="B46" s="18" t="s">
        <v>7</v>
      </c>
      <c r="C46" s="74" t="s">
        <v>157</v>
      </c>
      <c r="D46" s="69"/>
      <c r="E46" s="232" t="s">
        <v>3</v>
      </c>
      <c r="F46" s="233" t="s">
        <v>85</v>
      </c>
      <c r="G46" s="234">
        <v>82</v>
      </c>
      <c r="H46" s="251">
        <v>121.95121951219512</v>
      </c>
      <c r="I46" s="222"/>
      <c r="J46" s="223"/>
      <c r="K46" s="222"/>
      <c r="L46" s="224"/>
      <c r="M46" s="180"/>
      <c r="N46" s="183"/>
      <c r="O46" s="291"/>
      <c r="P46" s="292"/>
      <c r="Q46" s="187"/>
      <c r="R46" s="92"/>
      <c r="S46" s="197"/>
      <c r="T46" s="187"/>
    </row>
    <row r="47" spans="1:20" ht="15.95" customHeight="1" x14ac:dyDescent="0.25">
      <c r="A47" s="135"/>
      <c r="B47" s="18" t="s">
        <v>8</v>
      </c>
      <c r="C47" s="74" t="s">
        <v>158</v>
      </c>
      <c r="D47" s="69"/>
      <c r="E47" s="232" t="s">
        <v>3</v>
      </c>
      <c r="F47" s="233" t="s">
        <v>85</v>
      </c>
      <c r="G47" s="234">
        <v>145</v>
      </c>
      <c r="H47" s="251">
        <v>68.965517241379317</v>
      </c>
      <c r="I47" s="222"/>
      <c r="J47" s="223"/>
      <c r="K47" s="222"/>
      <c r="L47" s="224"/>
      <c r="M47" s="180"/>
      <c r="N47" s="183"/>
      <c r="O47" s="291"/>
      <c r="P47" s="292"/>
      <c r="Q47" s="187"/>
      <c r="R47" s="92"/>
      <c r="S47" s="197"/>
      <c r="T47" s="187"/>
    </row>
    <row r="48" spans="1:20" ht="15.95" customHeight="1" x14ac:dyDescent="0.25">
      <c r="A48" s="135"/>
      <c r="B48" s="18" t="s">
        <v>9</v>
      </c>
      <c r="C48" s="74" t="s">
        <v>159</v>
      </c>
      <c r="D48" s="69"/>
      <c r="E48" s="232" t="s">
        <v>3</v>
      </c>
      <c r="F48" s="233" t="s">
        <v>85</v>
      </c>
      <c r="G48" s="234">
        <v>200</v>
      </c>
      <c r="H48" s="251">
        <v>50</v>
      </c>
      <c r="I48" s="222"/>
      <c r="J48" s="223"/>
      <c r="K48" s="222"/>
      <c r="L48" s="224"/>
      <c r="M48" s="180"/>
      <c r="N48" s="183"/>
      <c r="O48" s="291"/>
      <c r="P48" s="292"/>
      <c r="Q48" s="187"/>
      <c r="R48" s="92"/>
      <c r="S48" s="197"/>
      <c r="T48" s="187"/>
    </row>
    <row r="49" spans="1:20" ht="15.95" customHeight="1" x14ac:dyDescent="0.25">
      <c r="A49" s="135"/>
      <c r="B49" s="18" t="s">
        <v>45</v>
      </c>
      <c r="C49" s="74" t="s">
        <v>160</v>
      </c>
      <c r="D49" s="69"/>
      <c r="E49" s="232" t="s">
        <v>3</v>
      </c>
      <c r="F49" s="233" t="s">
        <v>85</v>
      </c>
      <c r="G49" s="234">
        <v>254</v>
      </c>
      <c r="H49" s="251">
        <v>39.370078740157481</v>
      </c>
      <c r="I49" s="222"/>
      <c r="J49" s="223"/>
      <c r="K49" s="222"/>
      <c r="L49" s="224"/>
      <c r="M49" s="180"/>
      <c r="N49" s="183"/>
      <c r="O49" s="291"/>
      <c r="P49" s="292"/>
      <c r="Q49" s="187"/>
      <c r="R49" s="92"/>
      <c r="S49" s="197"/>
      <c r="T49" s="187"/>
    </row>
    <row r="50" spans="1:20" ht="27.75" customHeight="1" x14ac:dyDescent="0.25">
      <c r="A50" s="142" t="s">
        <v>5</v>
      </c>
      <c r="B50" s="18" t="s">
        <v>58</v>
      </c>
      <c r="C50" s="72" t="s">
        <v>161</v>
      </c>
      <c r="D50" s="69"/>
      <c r="E50" s="232" t="s">
        <v>3</v>
      </c>
      <c r="F50" s="233" t="s">
        <v>82</v>
      </c>
      <c r="G50" s="234">
        <v>153</v>
      </c>
      <c r="H50" s="251">
        <v>65.359477124183002</v>
      </c>
      <c r="I50" s="222"/>
      <c r="J50" s="223"/>
      <c r="K50" s="222"/>
      <c r="L50" s="224"/>
      <c r="M50" s="180"/>
      <c r="N50" s="183"/>
      <c r="O50" s="291"/>
      <c r="P50" s="292"/>
      <c r="Q50" s="187"/>
      <c r="R50" s="92"/>
      <c r="S50" s="197"/>
      <c r="T50" s="187"/>
    </row>
    <row r="51" spans="1:20" ht="27.75" customHeight="1" x14ac:dyDescent="0.25">
      <c r="A51" s="136"/>
      <c r="B51" s="18" t="s">
        <v>53</v>
      </c>
      <c r="C51" s="72" t="s">
        <v>162</v>
      </c>
      <c r="D51" s="69"/>
      <c r="E51" s="232" t="s">
        <v>3</v>
      </c>
      <c r="F51" s="233" t="s">
        <v>82</v>
      </c>
      <c r="G51" s="238">
        <v>204</v>
      </c>
      <c r="H51" s="252">
        <v>49.019607843137258</v>
      </c>
      <c r="I51" s="222"/>
      <c r="J51" s="223"/>
      <c r="K51" s="222"/>
      <c r="L51" s="224"/>
      <c r="M51" s="180"/>
      <c r="N51" s="183"/>
      <c r="O51" s="291"/>
      <c r="P51" s="292"/>
      <c r="Q51" s="187"/>
      <c r="R51" s="92"/>
      <c r="S51" s="198"/>
      <c r="T51" s="187"/>
    </row>
    <row r="52" spans="1:20" ht="27.75" customHeight="1" x14ac:dyDescent="0.25">
      <c r="A52" s="142" t="s">
        <v>31</v>
      </c>
      <c r="B52" s="20" t="s">
        <v>63</v>
      </c>
      <c r="C52" s="72" t="s">
        <v>163</v>
      </c>
      <c r="D52" s="69"/>
      <c r="E52" s="232" t="s">
        <v>3</v>
      </c>
      <c r="F52" s="233" t="s">
        <v>86</v>
      </c>
      <c r="G52" s="239" t="s">
        <v>200</v>
      </c>
      <c r="H52" s="253"/>
      <c r="I52" s="225" t="s">
        <v>202</v>
      </c>
      <c r="J52" s="225"/>
      <c r="K52" s="225">
        <v>2000</v>
      </c>
      <c r="L52" s="226"/>
      <c r="M52" s="181">
        <v>50000</v>
      </c>
      <c r="N52" s="179"/>
      <c r="O52" s="221">
        <v>10000</v>
      </c>
      <c r="P52" s="293"/>
      <c r="Q52" s="187"/>
      <c r="R52" s="189" t="s">
        <v>199</v>
      </c>
      <c r="S52" s="193"/>
      <c r="T52" s="187"/>
    </row>
    <row r="53" spans="1:20" ht="25.5" customHeight="1" x14ac:dyDescent="0.25">
      <c r="A53" s="135"/>
      <c r="B53" s="20" t="s">
        <v>64</v>
      </c>
      <c r="C53" s="72" t="s">
        <v>164</v>
      </c>
      <c r="D53" s="69"/>
      <c r="E53" s="232" t="s">
        <v>3</v>
      </c>
      <c r="F53" s="233" t="s">
        <v>73</v>
      </c>
      <c r="G53" s="240" t="s">
        <v>70</v>
      </c>
      <c r="H53" s="253"/>
      <c r="I53" s="225"/>
      <c r="J53" s="225"/>
      <c r="K53" s="225"/>
      <c r="L53" s="226"/>
      <c r="M53" s="181"/>
      <c r="N53" s="179"/>
      <c r="O53" s="224"/>
      <c r="P53" s="294"/>
      <c r="Q53" s="187"/>
      <c r="R53" s="190"/>
      <c r="S53" s="193"/>
      <c r="T53" s="187"/>
    </row>
    <row r="54" spans="1:20" ht="31.5" customHeight="1" x14ac:dyDescent="0.25">
      <c r="A54" s="136"/>
      <c r="B54" s="18" t="s">
        <v>65</v>
      </c>
      <c r="C54" s="72" t="s">
        <v>165</v>
      </c>
      <c r="D54" s="69"/>
      <c r="E54" s="232" t="s">
        <v>3</v>
      </c>
      <c r="F54" s="233" t="s">
        <v>74</v>
      </c>
      <c r="G54" s="241" t="s">
        <v>56</v>
      </c>
      <c r="H54" s="253"/>
      <c r="I54" s="225"/>
      <c r="J54" s="225"/>
      <c r="K54" s="225"/>
      <c r="L54" s="226"/>
      <c r="M54" s="181"/>
      <c r="N54" s="179"/>
      <c r="O54" s="295"/>
      <c r="P54" s="296"/>
      <c r="Q54" s="188"/>
      <c r="R54" s="190"/>
      <c r="S54" s="193"/>
      <c r="T54" s="187"/>
    </row>
    <row r="55" spans="1:20" ht="60.75" customHeight="1" x14ac:dyDescent="0.25">
      <c r="A55" s="137" t="s">
        <v>77</v>
      </c>
      <c r="B55" s="138"/>
      <c r="C55" s="73" t="s">
        <v>155</v>
      </c>
      <c r="D55" s="69"/>
      <c r="E55" s="232" t="s">
        <v>3</v>
      </c>
      <c r="F55" s="233" t="s">
        <v>83</v>
      </c>
      <c r="G55" s="234">
        <v>652</v>
      </c>
      <c r="H55" s="247">
        <v>27</v>
      </c>
      <c r="I55" s="210">
        <f>G55*H55</f>
        <v>17604</v>
      </c>
      <c r="J55" s="210"/>
      <c r="K55" s="210">
        <f>I55*0.2</f>
        <v>3520.8</v>
      </c>
      <c r="L55" s="211"/>
      <c r="M55" s="184">
        <f>I55*5</f>
        <v>88020</v>
      </c>
      <c r="N55" s="201"/>
      <c r="O55" s="297">
        <f>K55*5</f>
        <v>17604</v>
      </c>
      <c r="P55" s="298"/>
      <c r="Q55" s="199" t="s">
        <v>196</v>
      </c>
      <c r="R55" s="191"/>
      <c r="S55" s="194"/>
      <c r="T55" s="187"/>
    </row>
    <row r="56" spans="1:20" ht="132.75" customHeight="1" thickBot="1" x14ac:dyDescent="0.3">
      <c r="A56" s="137" t="s">
        <v>20</v>
      </c>
      <c r="B56" s="138"/>
      <c r="C56" s="73" t="s">
        <v>156</v>
      </c>
      <c r="D56" s="75"/>
      <c r="E56" s="232" t="s">
        <v>3</v>
      </c>
      <c r="F56" s="233" t="s">
        <v>84</v>
      </c>
      <c r="G56" s="234">
        <v>358</v>
      </c>
      <c r="H56" s="247">
        <v>42</v>
      </c>
      <c r="I56" s="210">
        <f>G56*H56</f>
        <v>15036</v>
      </c>
      <c r="J56" s="210"/>
      <c r="K56" s="210">
        <f>I56*0.2</f>
        <v>3007.2000000000003</v>
      </c>
      <c r="L56" s="211"/>
      <c r="M56" s="185">
        <f>I56*5</f>
        <v>75180</v>
      </c>
      <c r="N56" s="200"/>
      <c r="O56" s="299">
        <f>K56*5</f>
        <v>15036.000000000002</v>
      </c>
      <c r="P56" s="300"/>
      <c r="Q56" s="199"/>
      <c r="R56" s="192"/>
      <c r="S56" s="195"/>
      <c r="T56" s="188"/>
    </row>
    <row r="57" spans="1:20" ht="21" customHeight="1" x14ac:dyDescent="0.25">
      <c r="A57" s="89" t="s">
        <v>175</v>
      </c>
      <c r="Q57" s="21"/>
    </row>
    <row r="58" spans="1:20" x14ac:dyDescent="0.25">
      <c r="A58" s="7" t="s">
        <v>177</v>
      </c>
      <c r="Q58" s="5"/>
    </row>
    <row r="59" spans="1:20" ht="17.25" customHeight="1" x14ac:dyDescent="0.25">
      <c r="A59" s="7" t="s">
        <v>178</v>
      </c>
      <c r="Q59" s="6"/>
    </row>
    <row r="60" spans="1:20" x14ac:dyDescent="0.25">
      <c r="A60" s="89" t="s">
        <v>176</v>
      </c>
      <c r="Q60" s="6"/>
    </row>
    <row r="61" spans="1:20" x14ac:dyDescent="0.25">
      <c r="Q61" s="6"/>
    </row>
  </sheetData>
  <mergeCells count="97">
    <mergeCell ref="Q38:T39"/>
    <mergeCell ref="O31:P31"/>
    <mergeCell ref="Q2:T2"/>
    <mergeCell ref="Q5:S9"/>
    <mergeCell ref="T5:T9"/>
    <mergeCell ref="M40:N51"/>
    <mergeCell ref="M52:N54"/>
    <mergeCell ref="O40:P51"/>
    <mergeCell ref="O52:P54"/>
    <mergeCell ref="M55:N55"/>
    <mergeCell ref="M56:N56"/>
    <mergeCell ref="O55:P55"/>
    <mergeCell ref="O56:P56"/>
    <mergeCell ref="M33:N33"/>
    <mergeCell ref="O33:P33"/>
    <mergeCell ref="M38:N38"/>
    <mergeCell ref="O38:P38"/>
    <mergeCell ref="M39:N39"/>
    <mergeCell ref="O39:P39"/>
    <mergeCell ref="O4:P4"/>
    <mergeCell ref="O5:P5"/>
    <mergeCell ref="O6:P6"/>
    <mergeCell ref="O7:P7"/>
    <mergeCell ref="O8:P8"/>
    <mergeCell ref="M32:N32"/>
    <mergeCell ref="O32:P32"/>
    <mergeCell ref="O28:P28"/>
    <mergeCell ref="O29:P29"/>
    <mergeCell ref="O30:P30"/>
    <mergeCell ref="M28:N28"/>
    <mergeCell ref="M29:N29"/>
    <mergeCell ref="M30:N30"/>
    <mergeCell ref="M31:N31"/>
    <mergeCell ref="M4:N4"/>
    <mergeCell ref="M5:N5"/>
    <mergeCell ref="M6:N6"/>
    <mergeCell ref="M7:N7"/>
    <mergeCell ref="R52:R56"/>
    <mergeCell ref="S52:S54"/>
    <mergeCell ref="A55:B55"/>
    <mergeCell ref="I55:J55"/>
    <mergeCell ref="K55:L55"/>
    <mergeCell ref="Q55:Q56"/>
    <mergeCell ref="A56:B56"/>
    <mergeCell ref="I56:J56"/>
    <mergeCell ref="K56:L56"/>
    <mergeCell ref="Q40:Q54"/>
    <mergeCell ref="S40:S51"/>
    <mergeCell ref="T40:T56"/>
    <mergeCell ref="A43:A45"/>
    <mergeCell ref="A46:A49"/>
    <mergeCell ref="A50:A51"/>
    <mergeCell ref="A52:A54"/>
    <mergeCell ref="H52:H54"/>
    <mergeCell ref="I52:J54"/>
    <mergeCell ref="K52:L54"/>
    <mergeCell ref="A34:A37"/>
    <mergeCell ref="A38:B38"/>
    <mergeCell ref="I38:J38"/>
    <mergeCell ref="K38:L38"/>
    <mergeCell ref="A39:A41"/>
    <mergeCell ref="I39:J39"/>
    <mergeCell ref="K39:L39"/>
    <mergeCell ref="I40:J51"/>
    <mergeCell ref="K40:L51"/>
    <mergeCell ref="A30:A31"/>
    <mergeCell ref="I30:J30"/>
    <mergeCell ref="K30:L30"/>
    <mergeCell ref="I31:J31"/>
    <mergeCell ref="K31:L31"/>
    <mergeCell ref="A32:A33"/>
    <mergeCell ref="I32:J32"/>
    <mergeCell ref="K32:L32"/>
    <mergeCell ref="I33:J33"/>
    <mergeCell ref="K33:L33"/>
    <mergeCell ref="A22:A24"/>
    <mergeCell ref="A25:A27"/>
    <mergeCell ref="A28:A29"/>
    <mergeCell ref="I28:J28"/>
    <mergeCell ref="K28:L28"/>
    <mergeCell ref="I29:J29"/>
    <mergeCell ref="K29:L29"/>
    <mergeCell ref="I8:J8"/>
    <mergeCell ref="K8:L8"/>
    <mergeCell ref="A10:A12"/>
    <mergeCell ref="A13:A18"/>
    <mergeCell ref="A19:A20"/>
    <mergeCell ref="A21:B21"/>
    <mergeCell ref="I4:J4"/>
    <mergeCell ref="K4:L4"/>
    <mergeCell ref="A5:A7"/>
    <mergeCell ref="I5:J5"/>
    <mergeCell ref="K5:L5"/>
    <mergeCell ref="I6:J6"/>
    <mergeCell ref="K6:L6"/>
    <mergeCell ref="I7:J7"/>
    <mergeCell ref="K7:L7"/>
  </mergeCells>
  <printOptions horizontalCentered="1" verticalCentered="1"/>
  <pageMargins left="0.23622047244094491" right="0.23622047244094491" top="0.23622047244094491" bottom="0.23622047244094491" header="0.31496062992125984" footer="0.31496062992125984"/>
  <pageSetup paperSize="8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zoomScale="70" zoomScaleNormal="70" zoomScaleSheetLayoutView="55" workbookViewId="0">
      <pane xSplit="1" ySplit="3" topLeftCell="C4" activePane="bottomRight" state="frozen"/>
      <selection pane="topRight" activeCell="D1" sqref="D1"/>
      <selection pane="bottomLeft" activeCell="A4" sqref="A4"/>
      <selection pane="bottomRight" activeCell="D58" sqref="D58"/>
    </sheetView>
  </sheetViews>
  <sheetFormatPr baseColWidth="10" defaultColWidth="11.42578125" defaultRowHeight="15" x14ac:dyDescent="0.25"/>
  <cols>
    <col min="1" max="1" width="62.5703125" style="7" customWidth="1"/>
    <col min="2" max="2" width="69.140625" style="9" customWidth="1"/>
    <col min="3" max="3" width="20.28515625" style="9" customWidth="1"/>
    <col min="4" max="4" width="20" style="9" customWidth="1"/>
    <col min="5" max="5" width="13.28515625" style="1" customWidth="1"/>
    <col min="6" max="6" width="13.140625" style="9" customWidth="1"/>
    <col min="7" max="7" width="16" style="2" customWidth="1"/>
    <col min="8" max="8" width="16.42578125" style="2" customWidth="1"/>
    <col min="9" max="10" width="19.42578125" style="2" customWidth="1"/>
    <col min="11" max="12" width="12.7109375" style="2" customWidth="1"/>
    <col min="13" max="13" width="21.85546875" style="2" customWidth="1"/>
    <col min="14" max="14" width="16.42578125" style="2" customWidth="1"/>
    <col min="15" max="15" width="18.85546875" style="2" customWidth="1"/>
    <col min="16" max="16" width="16" style="2" customWidth="1"/>
    <col min="17" max="16384" width="11.42578125" style="2"/>
  </cols>
  <sheetData>
    <row r="1" spans="1:18" ht="23.25" customHeight="1" x14ac:dyDescent="0.25">
      <c r="A1" s="3" t="s">
        <v>182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7"/>
      <c r="N1" s="37"/>
      <c r="O1" s="37"/>
    </row>
    <row r="2" spans="1:18" ht="54" hidden="1" customHeight="1" thickBot="1" x14ac:dyDescent="0.3"/>
    <row r="3" spans="1:18" s="4" customFormat="1" ht="77.25" customHeight="1" x14ac:dyDescent="0.25">
      <c r="A3" s="8" t="s">
        <v>32</v>
      </c>
      <c r="B3" s="8" t="s">
        <v>10</v>
      </c>
      <c r="C3" s="62" t="s">
        <v>166</v>
      </c>
      <c r="D3" s="63" t="s">
        <v>167</v>
      </c>
      <c r="E3" s="8" t="s">
        <v>0</v>
      </c>
      <c r="F3" s="8" t="s">
        <v>1</v>
      </c>
      <c r="G3" s="8" t="s">
        <v>88</v>
      </c>
      <c r="H3" s="39" t="s">
        <v>87</v>
      </c>
      <c r="I3" s="102" t="s">
        <v>183</v>
      </c>
      <c r="J3" s="103"/>
      <c r="K3" s="102" t="s">
        <v>184</v>
      </c>
      <c r="L3" s="103"/>
      <c r="M3" s="43" t="s">
        <v>89</v>
      </c>
      <c r="N3" s="39" t="s">
        <v>91</v>
      </c>
      <c r="O3" s="39" t="s">
        <v>90</v>
      </c>
    </row>
    <row r="4" spans="1:18" ht="15.95" customHeight="1" x14ac:dyDescent="0.25">
      <c r="A4" s="115" t="s">
        <v>75</v>
      </c>
      <c r="B4" s="26" t="s">
        <v>11</v>
      </c>
      <c r="C4" s="64" t="s">
        <v>94</v>
      </c>
      <c r="D4" s="65" t="s">
        <v>95</v>
      </c>
      <c r="E4" s="27" t="s">
        <v>2</v>
      </c>
      <c r="F4" s="26" t="s">
        <v>78</v>
      </c>
      <c r="G4" s="31">
        <v>92</v>
      </c>
      <c r="H4" s="32">
        <v>85</v>
      </c>
      <c r="I4" s="104">
        <f>G4*H4</f>
        <v>7820</v>
      </c>
      <c r="J4" s="105"/>
      <c r="K4" s="104">
        <f>I4*0.2</f>
        <v>1564</v>
      </c>
      <c r="L4" s="105"/>
      <c r="M4" s="44">
        <v>202</v>
      </c>
      <c r="N4" s="33"/>
      <c r="O4" s="28"/>
    </row>
    <row r="5" spans="1:18" ht="15.95" customHeight="1" x14ac:dyDescent="0.25">
      <c r="A5" s="116"/>
      <c r="B5" s="26" t="s">
        <v>59</v>
      </c>
      <c r="C5" s="64" t="s">
        <v>96</v>
      </c>
      <c r="D5" s="65" t="s">
        <v>97</v>
      </c>
      <c r="E5" s="27" t="s">
        <v>2</v>
      </c>
      <c r="F5" s="26" t="s">
        <v>78</v>
      </c>
      <c r="G5" s="31">
        <v>119</v>
      </c>
      <c r="H5" s="32">
        <v>85</v>
      </c>
      <c r="I5" s="104">
        <f>G5*H5</f>
        <v>10115</v>
      </c>
      <c r="J5" s="105"/>
      <c r="K5" s="104">
        <f t="shared" ref="K5:K7" si="0">I5*0.2</f>
        <v>2023</v>
      </c>
      <c r="L5" s="105"/>
      <c r="M5" s="44">
        <v>229.18063278456589</v>
      </c>
      <c r="N5" s="33"/>
      <c r="O5" s="28"/>
    </row>
    <row r="6" spans="1:18" ht="15.95" customHeight="1" x14ac:dyDescent="0.25">
      <c r="A6" s="117"/>
      <c r="B6" s="26" t="s">
        <v>60</v>
      </c>
      <c r="C6" s="64" t="s">
        <v>98</v>
      </c>
      <c r="D6" s="65" t="s">
        <v>99</v>
      </c>
      <c r="E6" s="27" t="s">
        <v>2</v>
      </c>
      <c r="F6" s="26" t="s">
        <v>78</v>
      </c>
      <c r="G6" s="31">
        <v>201</v>
      </c>
      <c r="H6" s="32">
        <v>85</v>
      </c>
      <c r="I6" s="104">
        <f>G6*H6</f>
        <v>17085</v>
      </c>
      <c r="J6" s="105"/>
      <c r="K6" s="104">
        <f t="shared" si="0"/>
        <v>3417</v>
      </c>
      <c r="L6" s="105"/>
      <c r="M6" s="44">
        <v>311.53240878456586</v>
      </c>
      <c r="N6" s="33"/>
      <c r="O6" s="28"/>
    </row>
    <row r="7" spans="1:18" ht="15.95" customHeight="1" x14ac:dyDescent="0.25">
      <c r="A7" s="40" t="s">
        <v>76</v>
      </c>
      <c r="B7" s="26" t="s">
        <v>44</v>
      </c>
      <c r="C7" s="64" t="s">
        <v>100</v>
      </c>
      <c r="D7" s="65" t="s">
        <v>101</v>
      </c>
      <c r="E7" s="27" t="s">
        <v>2</v>
      </c>
      <c r="F7" s="26" t="s">
        <v>78</v>
      </c>
      <c r="G7" s="31">
        <v>69</v>
      </c>
      <c r="H7" s="41">
        <v>90</v>
      </c>
      <c r="I7" s="104">
        <f>G7*H7</f>
        <v>6210</v>
      </c>
      <c r="J7" s="105"/>
      <c r="K7" s="104">
        <f t="shared" si="0"/>
        <v>1242</v>
      </c>
      <c r="L7" s="105"/>
      <c r="M7" s="44">
        <v>179.1685908235294</v>
      </c>
      <c r="N7" s="33"/>
      <c r="O7" s="28"/>
    </row>
    <row r="8" spans="1:18" ht="37.5" customHeight="1" x14ac:dyDescent="0.25">
      <c r="A8" s="76"/>
      <c r="B8" s="11"/>
      <c r="C8" s="66"/>
      <c r="D8" s="67"/>
      <c r="E8" s="10"/>
      <c r="F8" s="11"/>
      <c r="G8" s="34"/>
      <c r="H8" s="88" t="s">
        <v>171</v>
      </c>
      <c r="I8" s="87" t="s">
        <v>168</v>
      </c>
      <c r="J8" s="87" t="s">
        <v>170</v>
      </c>
      <c r="K8" s="87" t="s">
        <v>168</v>
      </c>
      <c r="L8" s="87" t="s">
        <v>170</v>
      </c>
      <c r="M8" s="44"/>
      <c r="N8" s="33"/>
      <c r="O8" s="28"/>
    </row>
    <row r="9" spans="1:18" ht="15.95" customHeight="1" x14ac:dyDescent="0.25">
      <c r="A9" s="122" t="s">
        <v>50</v>
      </c>
      <c r="B9" s="11" t="s">
        <v>12</v>
      </c>
      <c r="C9" s="66" t="s">
        <v>102</v>
      </c>
      <c r="D9" s="67" t="s">
        <v>103</v>
      </c>
      <c r="E9" s="10" t="s">
        <v>2</v>
      </c>
      <c r="F9" s="11" t="s">
        <v>78</v>
      </c>
      <c r="G9" s="34">
        <v>122</v>
      </c>
      <c r="H9" s="35" t="s">
        <v>169</v>
      </c>
      <c r="I9" s="79">
        <f>G9*85</f>
        <v>10370</v>
      </c>
      <c r="J9" s="79">
        <f>G9*170</f>
        <v>20740</v>
      </c>
      <c r="K9" s="98">
        <v>2074</v>
      </c>
      <c r="L9" s="98">
        <v>4148</v>
      </c>
      <c r="M9" s="45">
        <v>232</v>
      </c>
      <c r="N9" s="36">
        <v>65</v>
      </c>
      <c r="O9" s="60">
        <f t="shared" ref="O9:O26" si="1">N9*M9</f>
        <v>15080</v>
      </c>
      <c r="Q9" s="99"/>
      <c r="R9" s="99"/>
    </row>
    <row r="10" spans="1:18" ht="15.95" customHeight="1" x14ac:dyDescent="0.25">
      <c r="A10" s="123"/>
      <c r="B10" s="11" t="s">
        <v>13</v>
      </c>
      <c r="C10" s="66" t="s">
        <v>104</v>
      </c>
      <c r="D10" s="67" t="s">
        <v>105</v>
      </c>
      <c r="E10" s="10" t="s">
        <v>2</v>
      </c>
      <c r="F10" s="11" t="s">
        <v>78</v>
      </c>
      <c r="G10" s="34">
        <v>143</v>
      </c>
      <c r="H10" s="35" t="s">
        <v>169</v>
      </c>
      <c r="I10" s="79">
        <f t="shared" ref="I10:I26" si="2">G10*85</f>
        <v>12155</v>
      </c>
      <c r="J10" s="79">
        <f t="shared" ref="J10:J26" si="3">G10*170</f>
        <v>24310</v>
      </c>
      <c r="K10" s="98">
        <v>2431</v>
      </c>
      <c r="L10" s="98">
        <v>4862</v>
      </c>
      <c r="M10" s="45">
        <v>253</v>
      </c>
      <c r="N10" s="36">
        <v>65</v>
      </c>
      <c r="O10" s="60">
        <f t="shared" si="1"/>
        <v>16445</v>
      </c>
      <c r="Q10" s="99"/>
      <c r="R10" s="99"/>
    </row>
    <row r="11" spans="1:18" ht="15.95" customHeight="1" x14ac:dyDescent="0.25">
      <c r="A11" s="124"/>
      <c r="B11" s="11" t="s">
        <v>14</v>
      </c>
      <c r="C11" s="66" t="s">
        <v>106</v>
      </c>
      <c r="D11" s="67" t="s">
        <v>107</v>
      </c>
      <c r="E11" s="10" t="s">
        <v>2</v>
      </c>
      <c r="F11" s="11" t="s">
        <v>78</v>
      </c>
      <c r="G11" s="34">
        <v>281</v>
      </c>
      <c r="H11" s="35" t="s">
        <v>169</v>
      </c>
      <c r="I11" s="79">
        <f t="shared" si="2"/>
        <v>23885</v>
      </c>
      <c r="J11" s="79">
        <f t="shared" si="3"/>
        <v>47770</v>
      </c>
      <c r="K11" s="98">
        <v>4777</v>
      </c>
      <c r="L11" s="98">
        <v>9554</v>
      </c>
      <c r="M11" s="45">
        <v>391</v>
      </c>
      <c r="N11" s="36">
        <v>65</v>
      </c>
      <c r="O11" s="60">
        <f t="shared" si="1"/>
        <v>25415</v>
      </c>
      <c r="Q11" s="99"/>
      <c r="R11" s="99"/>
    </row>
    <row r="12" spans="1:18" ht="15.95" customHeight="1" x14ac:dyDescent="0.25">
      <c r="A12" s="125" t="s">
        <v>49</v>
      </c>
      <c r="B12" s="11" t="s">
        <v>15</v>
      </c>
      <c r="C12" s="66" t="s">
        <v>108</v>
      </c>
      <c r="D12" s="67" t="s">
        <v>109</v>
      </c>
      <c r="E12" s="10" t="s">
        <v>2</v>
      </c>
      <c r="F12" s="11" t="s">
        <v>78</v>
      </c>
      <c r="G12" s="34">
        <v>137</v>
      </c>
      <c r="H12" s="35" t="s">
        <v>169</v>
      </c>
      <c r="I12" s="79">
        <f t="shared" si="2"/>
        <v>11645</v>
      </c>
      <c r="J12" s="79">
        <f t="shared" si="3"/>
        <v>23290</v>
      </c>
      <c r="K12" s="98">
        <v>2329</v>
      </c>
      <c r="L12" s="98">
        <v>4658</v>
      </c>
      <c r="M12" s="45">
        <v>247</v>
      </c>
      <c r="N12" s="36">
        <v>65</v>
      </c>
      <c r="O12" s="60">
        <f t="shared" si="1"/>
        <v>16055</v>
      </c>
      <c r="Q12" s="99"/>
      <c r="R12" s="99"/>
    </row>
    <row r="13" spans="1:18" ht="15.95" customHeight="1" x14ac:dyDescent="0.25">
      <c r="A13" s="126"/>
      <c r="B13" s="11" t="s">
        <v>16</v>
      </c>
      <c r="C13" s="66" t="s">
        <v>110</v>
      </c>
      <c r="D13" s="67" t="s">
        <v>111</v>
      </c>
      <c r="E13" s="10" t="s">
        <v>2</v>
      </c>
      <c r="F13" s="11" t="s">
        <v>78</v>
      </c>
      <c r="G13" s="34">
        <v>201</v>
      </c>
      <c r="H13" s="35" t="s">
        <v>169</v>
      </c>
      <c r="I13" s="79">
        <f t="shared" si="2"/>
        <v>17085</v>
      </c>
      <c r="J13" s="79">
        <f t="shared" si="3"/>
        <v>34170</v>
      </c>
      <c r="K13" s="98">
        <v>3417</v>
      </c>
      <c r="L13" s="98">
        <v>6834</v>
      </c>
      <c r="M13" s="45">
        <v>311</v>
      </c>
      <c r="N13" s="36">
        <v>65</v>
      </c>
      <c r="O13" s="60">
        <f t="shared" si="1"/>
        <v>20215</v>
      </c>
      <c r="Q13" s="99"/>
      <c r="R13" s="99"/>
    </row>
    <row r="14" spans="1:18" ht="15.95" customHeight="1" x14ac:dyDescent="0.25">
      <c r="A14" s="126"/>
      <c r="B14" s="11" t="s">
        <v>17</v>
      </c>
      <c r="C14" s="66" t="s">
        <v>112</v>
      </c>
      <c r="D14" s="67" t="s">
        <v>113</v>
      </c>
      <c r="E14" s="10" t="s">
        <v>2</v>
      </c>
      <c r="F14" s="11" t="s">
        <v>78</v>
      </c>
      <c r="G14" s="34">
        <v>306</v>
      </c>
      <c r="H14" s="35" t="s">
        <v>169</v>
      </c>
      <c r="I14" s="79">
        <f t="shared" si="2"/>
        <v>26010</v>
      </c>
      <c r="J14" s="79">
        <f t="shared" si="3"/>
        <v>52020</v>
      </c>
      <c r="K14" s="98">
        <v>5202</v>
      </c>
      <c r="L14" s="98">
        <v>10404</v>
      </c>
      <c r="M14" s="45">
        <v>416</v>
      </c>
      <c r="N14" s="36">
        <v>65</v>
      </c>
      <c r="O14" s="60">
        <f t="shared" si="1"/>
        <v>27040</v>
      </c>
      <c r="Q14" s="99"/>
      <c r="R14" s="99"/>
    </row>
    <row r="15" spans="1:18" ht="15.95" customHeight="1" x14ac:dyDescent="0.25">
      <c r="A15" s="126"/>
      <c r="B15" s="11" t="s">
        <v>39</v>
      </c>
      <c r="C15" s="66" t="s">
        <v>114</v>
      </c>
      <c r="D15" s="67" t="s">
        <v>115</v>
      </c>
      <c r="E15" s="10" t="s">
        <v>2</v>
      </c>
      <c r="F15" s="11" t="s">
        <v>78</v>
      </c>
      <c r="G15" s="34">
        <v>149</v>
      </c>
      <c r="H15" s="35" t="s">
        <v>169</v>
      </c>
      <c r="I15" s="79">
        <f t="shared" si="2"/>
        <v>12665</v>
      </c>
      <c r="J15" s="79">
        <f t="shared" si="3"/>
        <v>25330</v>
      </c>
      <c r="K15" s="98">
        <v>2533</v>
      </c>
      <c r="L15" s="98">
        <v>5066</v>
      </c>
      <c r="M15" s="45">
        <v>259</v>
      </c>
      <c r="N15" s="36">
        <v>65</v>
      </c>
      <c r="O15" s="60">
        <f t="shared" si="1"/>
        <v>16835</v>
      </c>
      <c r="Q15" s="99"/>
      <c r="R15" s="99"/>
    </row>
    <row r="16" spans="1:18" ht="15.95" customHeight="1" x14ac:dyDescent="0.25">
      <c r="A16" s="126"/>
      <c r="B16" s="11" t="s">
        <v>40</v>
      </c>
      <c r="C16" s="66" t="s">
        <v>116</v>
      </c>
      <c r="D16" s="67" t="s">
        <v>117</v>
      </c>
      <c r="E16" s="10" t="s">
        <v>2</v>
      </c>
      <c r="F16" s="11" t="s">
        <v>78</v>
      </c>
      <c r="G16" s="34">
        <v>165</v>
      </c>
      <c r="H16" s="35" t="s">
        <v>169</v>
      </c>
      <c r="I16" s="79">
        <f t="shared" si="2"/>
        <v>14025</v>
      </c>
      <c r="J16" s="79">
        <f t="shared" si="3"/>
        <v>28050</v>
      </c>
      <c r="K16" s="98">
        <v>2805</v>
      </c>
      <c r="L16" s="98">
        <v>5610</v>
      </c>
      <c r="M16" s="45">
        <v>275</v>
      </c>
      <c r="N16" s="36">
        <v>65</v>
      </c>
      <c r="O16" s="60">
        <f t="shared" si="1"/>
        <v>17875</v>
      </c>
      <c r="Q16" s="99"/>
      <c r="R16" s="99"/>
    </row>
    <row r="17" spans="1:18" ht="15.95" customHeight="1" x14ac:dyDescent="0.25">
      <c r="A17" s="127"/>
      <c r="B17" s="19" t="s">
        <v>41</v>
      </c>
      <c r="C17" s="66" t="s">
        <v>118</v>
      </c>
      <c r="D17" s="67" t="s">
        <v>119</v>
      </c>
      <c r="E17" s="12" t="s">
        <v>2</v>
      </c>
      <c r="F17" s="11" t="s">
        <v>78</v>
      </c>
      <c r="G17" s="42">
        <v>229</v>
      </c>
      <c r="H17" s="35" t="s">
        <v>169</v>
      </c>
      <c r="I17" s="79">
        <f t="shared" si="2"/>
        <v>19465</v>
      </c>
      <c r="J17" s="79">
        <f t="shared" si="3"/>
        <v>38930</v>
      </c>
      <c r="K17" s="98">
        <v>3893</v>
      </c>
      <c r="L17" s="98">
        <v>7786</v>
      </c>
      <c r="M17" s="46">
        <v>339</v>
      </c>
      <c r="N17" s="36">
        <v>65</v>
      </c>
      <c r="O17" s="60">
        <f t="shared" si="1"/>
        <v>22035</v>
      </c>
      <c r="Q17" s="99"/>
      <c r="R17" s="99"/>
    </row>
    <row r="18" spans="1:18" ht="15.95" customHeight="1" x14ac:dyDescent="0.25">
      <c r="A18" s="122" t="s">
        <v>48</v>
      </c>
      <c r="B18" s="19" t="s">
        <v>33</v>
      </c>
      <c r="C18" s="66" t="s">
        <v>120</v>
      </c>
      <c r="D18" s="67" t="s">
        <v>121</v>
      </c>
      <c r="E18" s="12" t="s">
        <v>2</v>
      </c>
      <c r="F18" s="11" t="s">
        <v>78</v>
      </c>
      <c r="G18" s="42">
        <v>105</v>
      </c>
      <c r="H18" s="35" t="s">
        <v>169</v>
      </c>
      <c r="I18" s="79">
        <f t="shared" si="2"/>
        <v>8925</v>
      </c>
      <c r="J18" s="79">
        <f t="shared" si="3"/>
        <v>17850</v>
      </c>
      <c r="K18" s="98">
        <v>1785</v>
      </c>
      <c r="L18" s="98">
        <v>3570</v>
      </c>
      <c r="M18" s="46">
        <v>215</v>
      </c>
      <c r="N18" s="36">
        <v>65</v>
      </c>
      <c r="O18" s="60">
        <f t="shared" si="1"/>
        <v>13975</v>
      </c>
      <c r="Q18" s="99"/>
      <c r="R18" s="99"/>
    </row>
    <row r="19" spans="1:18" ht="15.95" customHeight="1" x14ac:dyDescent="0.25">
      <c r="A19" s="124"/>
      <c r="B19" s="19" t="s">
        <v>24</v>
      </c>
      <c r="C19" s="66" t="s">
        <v>122</v>
      </c>
      <c r="D19" s="67" t="s">
        <v>123</v>
      </c>
      <c r="E19" s="12" t="s">
        <v>2</v>
      </c>
      <c r="F19" s="11" t="s">
        <v>78</v>
      </c>
      <c r="G19" s="42">
        <v>136</v>
      </c>
      <c r="H19" s="35" t="s">
        <v>169</v>
      </c>
      <c r="I19" s="79">
        <f t="shared" si="2"/>
        <v>11560</v>
      </c>
      <c r="J19" s="79">
        <f t="shared" si="3"/>
        <v>23120</v>
      </c>
      <c r="K19" s="98">
        <v>2312</v>
      </c>
      <c r="L19" s="98">
        <v>4624</v>
      </c>
      <c r="M19" s="46">
        <v>246</v>
      </c>
      <c r="N19" s="36">
        <v>65</v>
      </c>
      <c r="O19" s="60">
        <f t="shared" si="1"/>
        <v>15990</v>
      </c>
      <c r="Q19" s="99"/>
      <c r="R19" s="99"/>
    </row>
    <row r="20" spans="1:18" ht="15.95" customHeight="1" x14ac:dyDescent="0.25">
      <c r="A20" s="120" t="s">
        <v>51</v>
      </c>
      <c r="B20" s="121"/>
      <c r="C20" s="66" t="s">
        <v>124</v>
      </c>
      <c r="D20" s="67" t="s">
        <v>125</v>
      </c>
      <c r="E20" s="12" t="s">
        <v>2</v>
      </c>
      <c r="F20" s="11" t="s">
        <v>78</v>
      </c>
      <c r="G20" s="42">
        <v>212</v>
      </c>
      <c r="H20" s="35" t="s">
        <v>169</v>
      </c>
      <c r="I20" s="79">
        <f t="shared" si="2"/>
        <v>18020</v>
      </c>
      <c r="J20" s="79">
        <f t="shared" si="3"/>
        <v>36040</v>
      </c>
      <c r="K20" s="98">
        <v>3604</v>
      </c>
      <c r="L20" s="98">
        <v>7208</v>
      </c>
      <c r="M20" s="46">
        <v>322</v>
      </c>
      <c r="N20" s="36">
        <v>65</v>
      </c>
      <c r="O20" s="60">
        <f t="shared" si="1"/>
        <v>20930</v>
      </c>
      <c r="Q20" s="99"/>
      <c r="R20" s="99"/>
    </row>
    <row r="21" spans="1:18" ht="15.95" customHeight="1" x14ac:dyDescent="0.25">
      <c r="A21" s="122" t="s">
        <v>47</v>
      </c>
      <c r="B21" s="11" t="s">
        <v>25</v>
      </c>
      <c r="C21" s="66" t="s">
        <v>126</v>
      </c>
      <c r="D21" s="67" t="s">
        <v>127</v>
      </c>
      <c r="E21" s="10" t="s">
        <v>2</v>
      </c>
      <c r="F21" s="11" t="s">
        <v>78</v>
      </c>
      <c r="G21" s="34">
        <v>204</v>
      </c>
      <c r="H21" s="35" t="s">
        <v>169</v>
      </c>
      <c r="I21" s="79">
        <f t="shared" si="2"/>
        <v>17340</v>
      </c>
      <c r="J21" s="79">
        <f t="shared" si="3"/>
        <v>34680</v>
      </c>
      <c r="K21" s="98">
        <v>3468</v>
      </c>
      <c r="L21" s="98">
        <v>6936</v>
      </c>
      <c r="M21" s="45">
        <v>314</v>
      </c>
      <c r="N21" s="36">
        <v>65</v>
      </c>
      <c r="O21" s="60">
        <f t="shared" si="1"/>
        <v>20410</v>
      </c>
      <c r="Q21" s="99"/>
      <c r="R21" s="99"/>
    </row>
    <row r="22" spans="1:18" ht="15.95" customHeight="1" x14ac:dyDescent="0.25">
      <c r="A22" s="123"/>
      <c r="B22" s="11" t="s">
        <v>26</v>
      </c>
      <c r="C22" s="66" t="s">
        <v>128</v>
      </c>
      <c r="D22" s="67" t="s">
        <v>129</v>
      </c>
      <c r="E22" s="10" t="s">
        <v>2</v>
      </c>
      <c r="F22" s="11" t="s">
        <v>78</v>
      </c>
      <c r="G22" s="34">
        <v>225</v>
      </c>
      <c r="H22" s="35" t="s">
        <v>169</v>
      </c>
      <c r="I22" s="79">
        <f t="shared" si="2"/>
        <v>19125</v>
      </c>
      <c r="J22" s="79">
        <f t="shared" si="3"/>
        <v>38250</v>
      </c>
      <c r="K22" s="98">
        <v>3825</v>
      </c>
      <c r="L22" s="98">
        <v>7650</v>
      </c>
      <c r="M22" s="45">
        <v>336</v>
      </c>
      <c r="N22" s="36">
        <v>65</v>
      </c>
      <c r="O22" s="60">
        <f t="shared" si="1"/>
        <v>21840</v>
      </c>
      <c r="Q22" s="99"/>
      <c r="R22" s="99"/>
    </row>
    <row r="23" spans="1:18" ht="15.95" customHeight="1" x14ac:dyDescent="0.25">
      <c r="A23" s="124"/>
      <c r="B23" s="11" t="s">
        <v>27</v>
      </c>
      <c r="C23" s="66" t="s">
        <v>130</v>
      </c>
      <c r="D23" s="67" t="s">
        <v>131</v>
      </c>
      <c r="E23" s="10" t="s">
        <v>2</v>
      </c>
      <c r="F23" s="11" t="s">
        <v>78</v>
      </c>
      <c r="G23" s="34">
        <v>324</v>
      </c>
      <c r="H23" s="35" t="s">
        <v>169</v>
      </c>
      <c r="I23" s="79">
        <f t="shared" si="2"/>
        <v>27540</v>
      </c>
      <c r="J23" s="79">
        <f t="shared" si="3"/>
        <v>55080</v>
      </c>
      <c r="K23" s="98">
        <v>5508</v>
      </c>
      <c r="L23" s="98">
        <v>11016</v>
      </c>
      <c r="M23" s="45">
        <v>435</v>
      </c>
      <c r="N23" s="36">
        <v>65</v>
      </c>
      <c r="O23" s="60">
        <f t="shared" si="1"/>
        <v>28275</v>
      </c>
      <c r="Q23" s="99"/>
      <c r="R23" s="99"/>
    </row>
    <row r="24" spans="1:18" ht="15.95" customHeight="1" x14ac:dyDescent="0.25">
      <c r="A24" s="122" t="s">
        <v>46</v>
      </c>
      <c r="B24" s="11" t="s">
        <v>28</v>
      </c>
      <c r="C24" s="66" t="s">
        <v>132</v>
      </c>
      <c r="D24" s="67" t="s">
        <v>133</v>
      </c>
      <c r="E24" s="10" t="s">
        <v>2</v>
      </c>
      <c r="F24" s="11" t="s">
        <v>78</v>
      </c>
      <c r="G24" s="34">
        <v>220</v>
      </c>
      <c r="H24" s="35" t="s">
        <v>169</v>
      </c>
      <c r="I24" s="79">
        <f t="shared" si="2"/>
        <v>18700</v>
      </c>
      <c r="J24" s="79">
        <f t="shared" si="3"/>
        <v>37400</v>
      </c>
      <c r="K24" s="98">
        <v>3740</v>
      </c>
      <c r="L24" s="98">
        <v>7480</v>
      </c>
      <c r="M24" s="45">
        <v>330</v>
      </c>
      <c r="N24" s="36">
        <v>65</v>
      </c>
      <c r="O24" s="60">
        <f t="shared" si="1"/>
        <v>21450</v>
      </c>
      <c r="Q24" s="99"/>
      <c r="R24" s="99"/>
    </row>
    <row r="25" spans="1:18" ht="15.95" customHeight="1" x14ac:dyDescent="0.25">
      <c r="A25" s="123"/>
      <c r="B25" s="11" t="s">
        <v>29</v>
      </c>
      <c r="C25" s="66" t="s">
        <v>134</v>
      </c>
      <c r="D25" s="67" t="s">
        <v>135</v>
      </c>
      <c r="E25" s="10" t="s">
        <v>2</v>
      </c>
      <c r="F25" s="11" t="s">
        <v>78</v>
      </c>
      <c r="G25" s="34">
        <v>284</v>
      </c>
      <c r="H25" s="35" t="s">
        <v>169</v>
      </c>
      <c r="I25" s="79">
        <f t="shared" si="2"/>
        <v>24140</v>
      </c>
      <c r="J25" s="79">
        <f t="shared" si="3"/>
        <v>48280</v>
      </c>
      <c r="K25" s="98">
        <v>4828</v>
      </c>
      <c r="L25" s="98">
        <v>9656</v>
      </c>
      <c r="M25" s="45">
        <v>393.83640190582378</v>
      </c>
      <c r="N25" s="36">
        <v>65</v>
      </c>
      <c r="O25" s="60">
        <f t="shared" si="1"/>
        <v>25599.366123878546</v>
      </c>
      <c r="Q25" s="99"/>
      <c r="R25" s="99"/>
    </row>
    <row r="26" spans="1:18" ht="15.95" customHeight="1" x14ac:dyDescent="0.25">
      <c r="A26" s="124"/>
      <c r="B26" s="11" t="s">
        <v>30</v>
      </c>
      <c r="C26" s="66" t="s">
        <v>136</v>
      </c>
      <c r="D26" s="67" t="s">
        <v>137</v>
      </c>
      <c r="E26" s="10" t="s">
        <v>2</v>
      </c>
      <c r="F26" s="11" t="s">
        <v>78</v>
      </c>
      <c r="G26" s="34">
        <v>347</v>
      </c>
      <c r="H26" s="35" t="s">
        <v>169</v>
      </c>
      <c r="I26" s="79">
        <f t="shared" si="2"/>
        <v>29495</v>
      </c>
      <c r="J26" s="79">
        <f t="shared" si="3"/>
        <v>58990</v>
      </c>
      <c r="K26" s="98">
        <v>5899</v>
      </c>
      <c r="L26" s="98">
        <v>11798</v>
      </c>
      <c r="M26" s="45">
        <v>450</v>
      </c>
      <c r="N26" s="36">
        <v>65</v>
      </c>
      <c r="O26" s="60">
        <f t="shared" si="1"/>
        <v>29250</v>
      </c>
      <c r="Q26" s="99"/>
      <c r="R26" s="99"/>
    </row>
    <row r="27" spans="1:18" ht="15.95" customHeight="1" x14ac:dyDescent="0.25">
      <c r="A27" s="128" t="s">
        <v>34</v>
      </c>
      <c r="B27" s="22" t="s">
        <v>54</v>
      </c>
      <c r="C27" s="68" t="s">
        <v>138</v>
      </c>
      <c r="D27" s="69"/>
      <c r="E27" s="23" t="s">
        <v>2</v>
      </c>
      <c r="F27" s="22" t="s">
        <v>79</v>
      </c>
      <c r="G27" s="47">
        <v>317</v>
      </c>
      <c r="H27" s="48">
        <v>27</v>
      </c>
      <c r="I27" s="114">
        <f>G27*H27</f>
        <v>8559</v>
      </c>
      <c r="J27" s="114"/>
      <c r="K27" s="114">
        <f>I27*0.2</f>
        <v>1711.8000000000002</v>
      </c>
      <c r="L27" s="114"/>
      <c r="M27" s="25"/>
      <c r="N27" s="25"/>
      <c r="O27" s="25"/>
    </row>
    <row r="28" spans="1:18" ht="15.95" customHeight="1" x14ac:dyDescent="0.25">
      <c r="A28" s="129"/>
      <c r="B28" s="22" t="s">
        <v>55</v>
      </c>
      <c r="C28" s="68" t="s">
        <v>139</v>
      </c>
      <c r="D28" s="69"/>
      <c r="E28" s="23" t="s">
        <v>2</v>
      </c>
      <c r="F28" s="22" t="s">
        <v>79</v>
      </c>
      <c r="G28" s="47">
        <v>350</v>
      </c>
      <c r="H28" s="48">
        <v>27</v>
      </c>
      <c r="I28" s="114">
        <f>G28*H28</f>
        <v>9450</v>
      </c>
      <c r="J28" s="114"/>
      <c r="K28" s="114">
        <f t="shared" ref="K28:K32" si="4">I28*0.2</f>
        <v>1890</v>
      </c>
      <c r="L28" s="114"/>
      <c r="M28" s="25"/>
      <c r="N28" s="25"/>
      <c r="O28" s="25"/>
    </row>
    <row r="29" spans="1:18" ht="15.95" customHeight="1" x14ac:dyDescent="0.25">
      <c r="A29" s="128" t="s">
        <v>42</v>
      </c>
      <c r="B29" s="22" t="s">
        <v>57</v>
      </c>
      <c r="C29" s="68" t="s">
        <v>140</v>
      </c>
      <c r="D29" s="69"/>
      <c r="E29" s="23" t="s">
        <v>2</v>
      </c>
      <c r="F29" s="22" t="s">
        <v>80</v>
      </c>
      <c r="G29" s="47">
        <v>527</v>
      </c>
      <c r="H29" s="48">
        <v>37</v>
      </c>
      <c r="I29" s="114">
        <f>G29*H29</f>
        <v>19499</v>
      </c>
      <c r="J29" s="114"/>
      <c r="K29" s="114">
        <f t="shared" si="4"/>
        <v>3899.8</v>
      </c>
      <c r="L29" s="114"/>
      <c r="M29" s="25"/>
      <c r="N29" s="29"/>
      <c r="O29" s="30"/>
    </row>
    <row r="30" spans="1:18" ht="15.95" customHeight="1" x14ac:dyDescent="0.25">
      <c r="A30" s="129"/>
      <c r="B30" s="22" t="s">
        <v>69</v>
      </c>
      <c r="C30" s="68" t="s">
        <v>141</v>
      </c>
      <c r="D30" s="69"/>
      <c r="E30" s="23" t="s">
        <v>2</v>
      </c>
      <c r="F30" s="22" t="s">
        <v>80</v>
      </c>
      <c r="G30" s="47">
        <v>780</v>
      </c>
      <c r="H30" s="48">
        <v>37</v>
      </c>
      <c r="I30" s="114">
        <f>G30*H30</f>
        <v>28860</v>
      </c>
      <c r="J30" s="114"/>
      <c r="K30" s="114">
        <f t="shared" si="4"/>
        <v>5772</v>
      </c>
      <c r="L30" s="114"/>
      <c r="M30" s="25"/>
      <c r="N30" s="29"/>
      <c r="O30" s="30"/>
    </row>
    <row r="31" spans="1:18" ht="15.95" customHeight="1" x14ac:dyDescent="0.25">
      <c r="A31" s="130" t="s">
        <v>6</v>
      </c>
      <c r="B31" s="14" t="s">
        <v>22</v>
      </c>
      <c r="C31" s="70" t="s">
        <v>142</v>
      </c>
      <c r="D31" s="69"/>
      <c r="E31" s="13" t="s">
        <v>2</v>
      </c>
      <c r="F31" s="14" t="s">
        <v>78</v>
      </c>
      <c r="G31" s="49">
        <v>104</v>
      </c>
      <c r="H31" s="50">
        <v>110</v>
      </c>
      <c r="I31" s="106">
        <f>H31*G31</f>
        <v>11440</v>
      </c>
      <c r="J31" s="106"/>
      <c r="K31" s="106">
        <f t="shared" si="4"/>
        <v>2288</v>
      </c>
      <c r="L31" s="106"/>
      <c r="M31" s="25"/>
      <c r="N31" s="29"/>
      <c r="O31" s="30"/>
    </row>
    <row r="32" spans="1:18" ht="15.95" customHeight="1" x14ac:dyDescent="0.25">
      <c r="A32" s="131"/>
      <c r="B32" s="14" t="s">
        <v>23</v>
      </c>
      <c r="C32" s="70" t="s">
        <v>143</v>
      </c>
      <c r="D32" s="69"/>
      <c r="E32" s="13" t="s">
        <v>2</v>
      </c>
      <c r="F32" s="14" t="s">
        <v>78</v>
      </c>
      <c r="G32" s="49">
        <v>158</v>
      </c>
      <c r="H32" s="50">
        <v>120</v>
      </c>
      <c r="I32" s="106">
        <f>H32*G32</f>
        <v>18960</v>
      </c>
      <c r="J32" s="106"/>
      <c r="K32" s="106">
        <f t="shared" si="4"/>
        <v>3792</v>
      </c>
      <c r="L32" s="106"/>
      <c r="M32" s="25"/>
      <c r="N32" s="25"/>
      <c r="O32" s="25"/>
    </row>
    <row r="33" spans="1:16" ht="15.95" customHeight="1" x14ac:dyDescent="0.25">
      <c r="A33" s="132" t="s">
        <v>43</v>
      </c>
      <c r="B33" s="16"/>
      <c r="C33" s="77"/>
      <c r="D33" s="69"/>
      <c r="E33" s="15"/>
      <c r="F33" s="16"/>
      <c r="G33" s="51"/>
      <c r="H33" s="78"/>
      <c r="I33" s="80" t="s">
        <v>172</v>
      </c>
      <c r="J33" s="80" t="s">
        <v>173</v>
      </c>
      <c r="K33" s="80" t="s">
        <v>172</v>
      </c>
      <c r="L33" s="80" t="s">
        <v>173</v>
      </c>
      <c r="M33" s="25"/>
      <c r="N33" s="25"/>
      <c r="O33" s="25"/>
    </row>
    <row r="34" spans="1:16" ht="15.95" customHeight="1" x14ac:dyDescent="0.25">
      <c r="A34" s="133"/>
      <c r="B34" s="16" t="s">
        <v>66</v>
      </c>
      <c r="C34" s="71" t="s">
        <v>144</v>
      </c>
      <c r="D34" s="69"/>
      <c r="E34" s="15" t="s">
        <v>2</v>
      </c>
      <c r="F34" s="16" t="s">
        <v>81</v>
      </c>
      <c r="G34" s="51">
        <v>121</v>
      </c>
      <c r="H34" s="91" t="s">
        <v>179</v>
      </c>
      <c r="I34" s="81">
        <v>9000</v>
      </c>
      <c r="J34" s="81">
        <v>10000</v>
      </c>
      <c r="K34" s="97">
        <f>I34*0.2</f>
        <v>1800</v>
      </c>
      <c r="L34" s="97">
        <f>J34*0.2</f>
        <v>2000</v>
      </c>
      <c r="M34" s="90"/>
      <c r="N34" s="90"/>
      <c r="O34" s="25"/>
    </row>
    <row r="35" spans="1:16" ht="15.95" customHeight="1" x14ac:dyDescent="0.25">
      <c r="A35" s="133"/>
      <c r="B35" s="16" t="s">
        <v>67</v>
      </c>
      <c r="C35" s="71" t="s">
        <v>145</v>
      </c>
      <c r="D35" s="69"/>
      <c r="E35" s="15" t="s">
        <v>2</v>
      </c>
      <c r="F35" s="16" t="s">
        <v>81</v>
      </c>
      <c r="G35" s="51">
        <v>177</v>
      </c>
      <c r="H35" s="91" t="s">
        <v>180</v>
      </c>
      <c r="I35" s="81">
        <v>9300</v>
      </c>
      <c r="J35" s="81">
        <v>11000</v>
      </c>
      <c r="K35" s="97">
        <f t="shared" ref="K35:K36" si="5">I35*0.2</f>
        <v>1860</v>
      </c>
      <c r="L35" s="97">
        <f t="shared" ref="L35:L36" si="6">J35*0.2</f>
        <v>2200</v>
      </c>
      <c r="M35" s="90"/>
      <c r="N35" s="90"/>
      <c r="O35" s="25"/>
    </row>
    <row r="36" spans="1:16" ht="15.95" customHeight="1" x14ac:dyDescent="0.25">
      <c r="A36" s="134"/>
      <c r="B36" s="16" t="s">
        <v>68</v>
      </c>
      <c r="C36" s="71" t="s">
        <v>146</v>
      </c>
      <c r="D36" s="69"/>
      <c r="E36" s="15" t="s">
        <v>2</v>
      </c>
      <c r="F36" s="16" t="s">
        <v>81</v>
      </c>
      <c r="G36" s="51">
        <v>233</v>
      </c>
      <c r="H36" s="91" t="s">
        <v>181</v>
      </c>
      <c r="I36" s="81">
        <v>9600</v>
      </c>
      <c r="J36" s="81">
        <v>12000</v>
      </c>
      <c r="K36" s="97">
        <f t="shared" si="5"/>
        <v>1920</v>
      </c>
      <c r="L36" s="97">
        <f t="shared" si="6"/>
        <v>2400</v>
      </c>
      <c r="M36" s="90"/>
      <c r="N36" s="90"/>
      <c r="O36" s="25"/>
    </row>
    <row r="37" spans="1:16" ht="24" customHeight="1" x14ac:dyDescent="0.25">
      <c r="A37" s="118" t="s">
        <v>21</v>
      </c>
      <c r="B37" s="119"/>
      <c r="C37" s="71" t="s">
        <v>147</v>
      </c>
      <c r="D37" s="69"/>
      <c r="E37" s="15" t="s">
        <v>3</v>
      </c>
      <c r="F37" s="16" t="s">
        <v>71</v>
      </c>
      <c r="G37" s="51">
        <v>735</v>
      </c>
      <c r="H37" s="93">
        <v>13</v>
      </c>
      <c r="I37" s="107">
        <f>G37*H37</f>
        <v>9555</v>
      </c>
      <c r="J37" s="107"/>
      <c r="K37" s="158">
        <f>I37*0.2</f>
        <v>1911</v>
      </c>
      <c r="L37" s="159"/>
      <c r="M37" s="25"/>
      <c r="N37" s="25"/>
      <c r="O37" s="25"/>
    </row>
    <row r="38" spans="1:16" ht="15.95" customHeight="1" x14ac:dyDescent="0.25">
      <c r="A38" s="135" t="s">
        <v>35</v>
      </c>
      <c r="B38" s="82" t="s">
        <v>37</v>
      </c>
      <c r="C38" s="83" t="s">
        <v>153</v>
      </c>
      <c r="D38" s="84"/>
      <c r="E38" s="85" t="s">
        <v>2</v>
      </c>
      <c r="F38" s="82" t="s">
        <v>82</v>
      </c>
      <c r="G38" s="86">
        <v>88</v>
      </c>
      <c r="H38" s="94">
        <v>110</v>
      </c>
      <c r="I38" s="108">
        <f>G38*H38</f>
        <v>9680</v>
      </c>
      <c r="J38" s="108"/>
      <c r="K38" s="160">
        <f>I38*0.2</f>
        <v>1936</v>
      </c>
      <c r="L38" s="161"/>
      <c r="M38" s="25"/>
      <c r="N38" s="25"/>
      <c r="O38" s="25"/>
    </row>
    <row r="39" spans="1:16" ht="15.95" customHeight="1" x14ac:dyDescent="0.25">
      <c r="A39" s="135"/>
      <c r="B39" s="18" t="s">
        <v>36</v>
      </c>
      <c r="C39" s="72" t="s">
        <v>152</v>
      </c>
      <c r="D39" s="69"/>
      <c r="E39" s="17" t="s">
        <v>3</v>
      </c>
      <c r="F39" s="18" t="s">
        <v>82</v>
      </c>
      <c r="G39" s="52">
        <v>51</v>
      </c>
      <c r="H39" s="95">
        <v>196.07843137254903</v>
      </c>
      <c r="I39" s="109" t="s">
        <v>92</v>
      </c>
      <c r="J39" s="110"/>
      <c r="K39" s="109">
        <f>10000*0.2</f>
        <v>2000</v>
      </c>
      <c r="L39" s="110"/>
      <c r="M39" s="143" t="s">
        <v>185</v>
      </c>
      <c r="N39" s="92"/>
      <c r="O39" s="146" t="s">
        <v>188</v>
      </c>
      <c r="P39" s="139" t="s">
        <v>189</v>
      </c>
    </row>
    <row r="40" spans="1:16" ht="30.75" customHeight="1" x14ac:dyDescent="0.25">
      <c r="A40" s="136"/>
      <c r="B40" s="18" t="s">
        <v>52</v>
      </c>
      <c r="C40" s="72" t="s">
        <v>154</v>
      </c>
      <c r="D40" s="69"/>
      <c r="E40" s="17" t="s">
        <v>3</v>
      </c>
      <c r="F40" s="18" t="s">
        <v>82</v>
      </c>
      <c r="G40" s="52">
        <v>72</v>
      </c>
      <c r="H40" s="95">
        <v>138.88888888888889</v>
      </c>
      <c r="I40" s="111"/>
      <c r="J40" s="112"/>
      <c r="K40" s="111"/>
      <c r="L40" s="112"/>
      <c r="M40" s="144"/>
      <c r="N40" s="92"/>
      <c r="O40" s="147"/>
      <c r="P40" s="140"/>
    </row>
    <row r="41" spans="1:16" ht="15.95" customHeight="1" x14ac:dyDescent="0.25">
      <c r="A41" s="38" t="s">
        <v>19</v>
      </c>
      <c r="B41" s="18"/>
      <c r="C41" s="72" t="s">
        <v>148</v>
      </c>
      <c r="D41" s="69"/>
      <c r="E41" s="17" t="s">
        <v>3</v>
      </c>
      <c r="F41" s="18" t="s">
        <v>72</v>
      </c>
      <c r="G41" s="52">
        <v>132</v>
      </c>
      <c r="H41" s="95">
        <v>75.757575757575751</v>
      </c>
      <c r="I41" s="111"/>
      <c r="J41" s="112"/>
      <c r="K41" s="111"/>
      <c r="L41" s="112"/>
      <c r="M41" s="144"/>
      <c r="N41" s="92"/>
      <c r="O41" s="147"/>
      <c r="P41" s="140"/>
    </row>
    <row r="42" spans="1:16" ht="24.75" customHeight="1" x14ac:dyDescent="0.25">
      <c r="A42" s="142" t="s">
        <v>18</v>
      </c>
      <c r="B42" s="18" t="s">
        <v>38</v>
      </c>
      <c r="C42" s="72" t="s">
        <v>149</v>
      </c>
      <c r="D42" s="69"/>
      <c r="E42" s="17" t="s">
        <v>3</v>
      </c>
      <c r="F42" s="18" t="s">
        <v>82</v>
      </c>
      <c r="G42" s="52">
        <v>150</v>
      </c>
      <c r="H42" s="95">
        <v>66.666666666666671</v>
      </c>
      <c r="I42" s="111"/>
      <c r="J42" s="112"/>
      <c r="K42" s="111"/>
      <c r="L42" s="112"/>
      <c r="M42" s="144"/>
      <c r="N42" s="92"/>
      <c r="O42" s="147"/>
      <c r="P42" s="140"/>
    </row>
    <row r="43" spans="1:16" ht="25.5" customHeight="1" x14ac:dyDescent="0.25">
      <c r="A43" s="135"/>
      <c r="B43" s="18" t="s">
        <v>61</v>
      </c>
      <c r="C43" s="72" t="s">
        <v>150</v>
      </c>
      <c r="D43" s="69"/>
      <c r="E43" s="17" t="s">
        <v>3</v>
      </c>
      <c r="F43" s="18" t="s">
        <v>82</v>
      </c>
      <c r="G43" s="52">
        <v>201</v>
      </c>
      <c r="H43" s="95">
        <v>49.75124378109453</v>
      </c>
      <c r="I43" s="111"/>
      <c r="J43" s="112"/>
      <c r="K43" s="111"/>
      <c r="L43" s="112"/>
      <c r="M43" s="144"/>
      <c r="N43" s="92"/>
      <c r="O43" s="147"/>
      <c r="P43" s="140"/>
    </row>
    <row r="44" spans="1:16" ht="30" customHeight="1" x14ac:dyDescent="0.25">
      <c r="A44" s="136"/>
      <c r="B44" s="18" t="s">
        <v>62</v>
      </c>
      <c r="C44" s="72" t="s">
        <v>151</v>
      </c>
      <c r="D44" s="69"/>
      <c r="E44" s="17" t="s">
        <v>3</v>
      </c>
      <c r="F44" s="18" t="s">
        <v>82</v>
      </c>
      <c r="G44" s="52">
        <v>267</v>
      </c>
      <c r="H44" s="95">
        <v>37.453183520599254</v>
      </c>
      <c r="I44" s="111"/>
      <c r="J44" s="112"/>
      <c r="K44" s="111"/>
      <c r="L44" s="112"/>
      <c r="M44" s="144"/>
      <c r="N44" s="92"/>
      <c r="O44" s="147"/>
      <c r="P44" s="140"/>
    </row>
    <row r="45" spans="1:16" ht="15.95" customHeight="1" x14ac:dyDescent="0.25">
      <c r="A45" s="142" t="s">
        <v>4</v>
      </c>
      <c r="B45" s="18" t="s">
        <v>7</v>
      </c>
      <c r="C45" s="74" t="s">
        <v>157</v>
      </c>
      <c r="D45" s="69"/>
      <c r="E45" s="17" t="s">
        <v>3</v>
      </c>
      <c r="F45" s="18" t="s">
        <v>85</v>
      </c>
      <c r="G45" s="52">
        <v>82</v>
      </c>
      <c r="H45" s="95">
        <v>121.95121951219512</v>
      </c>
      <c r="I45" s="111"/>
      <c r="J45" s="112"/>
      <c r="K45" s="111"/>
      <c r="L45" s="112"/>
      <c r="M45" s="144"/>
      <c r="N45" s="92"/>
      <c r="O45" s="147"/>
      <c r="P45" s="140"/>
    </row>
    <row r="46" spans="1:16" ht="15.95" customHeight="1" x14ac:dyDescent="0.25">
      <c r="A46" s="135"/>
      <c r="B46" s="18" t="s">
        <v>8</v>
      </c>
      <c r="C46" s="74" t="s">
        <v>158</v>
      </c>
      <c r="D46" s="69"/>
      <c r="E46" s="17" t="s">
        <v>3</v>
      </c>
      <c r="F46" s="18" t="s">
        <v>85</v>
      </c>
      <c r="G46" s="52">
        <v>145</v>
      </c>
      <c r="H46" s="95">
        <v>68.965517241379317</v>
      </c>
      <c r="I46" s="111"/>
      <c r="J46" s="112"/>
      <c r="K46" s="111"/>
      <c r="L46" s="112"/>
      <c r="M46" s="144"/>
      <c r="N46" s="92"/>
      <c r="O46" s="147"/>
      <c r="P46" s="140"/>
    </row>
    <row r="47" spans="1:16" ht="15.95" customHeight="1" x14ac:dyDescent="0.25">
      <c r="A47" s="135"/>
      <c r="B47" s="18" t="s">
        <v>9</v>
      </c>
      <c r="C47" s="74" t="s">
        <v>159</v>
      </c>
      <c r="D47" s="69"/>
      <c r="E47" s="17" t="s">
        <v>3</v>
      </c>
      <c r="F47" s="18" t="s">
        <v>85</v>
      </c>
      <c r="G47" s="52">
        <v>200</v>
      </c>
      <c r="H47" s="95">
        <v>50</v>
      </c>
      <c r="I47" s="111"/>
      <c r="J47" s="112"/>
      <c r="K47" s="111"/>
      <c r="L47" s="112"/>
      <c r="M47" s="144"/>
      <c r="N47" s="92"/>
      <c r="O47" s="147"/>
      <c r="P47" s="140"/>
    </row>
    <row r="48" spans="1:16" ht="15.95" customHeight="1" x14ac:dyDescent="0.25">
      <c r="A48" s="135"/>
      <c r="B48" s="18" t="s">
        <v>45</v>
      </c>
      <c r="C48" s="74" t="s">
        <v>160</v>
      </c>
      <c r="D48" s="69"/>
      <c r="E48" s="17" t="s">
        <v>3</v>
      </c>
      <c r="F48" s="18" t="s">
        <v>85</v>
      </c>
      <c r="G48" s="52">
        <v>254</v>
      </c>
      <c r="H48" s="95">
        <v>39.370078740157481</v>
      </c>
      <c r="I48" s="111"/>
      <c r="J48" s="112"/>
      <c r="K48" s="111"/>
      <c r="L48" s="112"/>
      <c r="M48" s="144"/>
      <c r="N48" s="92"/>
      <c r="O48" s="147"/>
      <c r="P48" s="140"/>
    </row>
    <row r="49" spans="1:16" ht="27.75" customHeight="1" x14ac:dyDescent="0.25">
      <c r="A49" s="142" t="s">
        <v>5</v>
      </c>
      <c r="B49" s="18" t="s">
        <v>58</v>
      </c>
      <c r="C49" s="72" t="s">
        <v>161</v>
      </c>
      <c r="D49" s="69"/>
      <c r="E49" s="17" t="s">
        <v>3</v>
      </c>
      <c r="F49" s="18" t="s">
        <v>82</v>
      </c>
      <c r="G49" s="52">
        <v>153</v>
      </c>
      <c r="H49" s="95">
        <v>65.359477124183002</v>
      </c>
      <c r="I49" s="111"/>
      <c r="J49" s="112"/>
      <c r="K49" s="111"/>
      <c r="L49" s="112"/>
      <c r="M49" s="144"/>
      <c r="N49" s="92"/>
      <c r="O49" s="147"/>
      <c r="P49" s="140"/>
    </row>
    <row r="50" spans="1:16" ht="27.75" customHeight="1" x14ac:dyDescent="0.25">
      <c r="A50" s="136"/>
      <c r="B50" s="18" t="s">
        <v>53</v>
      </c>
      <c r="C50" s="72" t="s">
        <v>162</v>
      </c>
      <c r="D50" s="69"/>
      <c r="E50" s="17" t="s">
        <v>3</v>
      </c>
      <c r="F50" s="18" t="s">
        <v>82</v>
      </c>
      <c r="G50" s="53">
        <v>204</v>
      </c>
      <c r="H50" s="96">
        <v>49.019607843137258</v>
      </c>
      <c r="I50" s="111"/>
      <c r="J50" s="112"/>
      <c r="K50" s="111"/>
      <c r="L50" s="112"/>
      <c r="M50" s="144"/>
      <c r="N50" s="92"/>
      <c r="O50" s="148"/>
      <c r="P50" s="140"/>
    </row>
    <row r="51" spans="1:16" ht="27.75" customHeight="1" x14ac:dyDescent="0.25">
      <c r="A51" s="142" t="s">
        <v>31</v>
      </c>
      <c r="B51" s="20" t="s">
        <v>63</v>
      </c>
      <c r="C51" s="72" t="s">
        <v>163</v>
      </c>
      <c r="D51" s="69"/>
      <c r="E51" s="17" t="s">
        <v>3</v>
      </c>
      <c r="F51" s="18" t="s">
        <v>86</v>
      </c>
      <c r="G51" s="54" t="s">
        <v>174</v>
      </c>
      <c r="H51" s="156"/>
      <c r="I51" s="113" t="s">
        <v>93</v>
      </c>
      <c r="J51" s="113"/>
      <c r="K51" s="113">
        <v>2000</v>
      </c>
      <c r="L51" s="113"/>
      <c r="M51" s="144"/>
      <c r="N51" s="149" t="s">
        <v>187</v>
      </c>
      <c r="O51" s="155"/>
      <c r="P51" s="140"/>
    </row>
    <row r="52" spans="1:16" ht="25.5" customHeight="1" x14ac:dyDescent="0.25">
      <c r="A52" s="135"/>
      <c r="B52" s="20" t="s">
        <v>64</v>
      </c>
      <c r="C52" s="72" t="s">
        <v>164</v>
      </c>
      <c r="D52" s="69"/>
      <c r="E52" s="17" t="s">
        <v>3</v>
      </c>
      <c r="F52" s="18" t="s">
        <v>73</v>
      </c>
      <c r="G52" s="55" t="s">
        <v>70</v>
      </c>
      <c r="H52" s="156"/>
      <c r="I52" s="113"/>
      <c r="J52" s="113"/>
      <c r="K52" s="113"/>
      <c r="L52" s="113"/>
      <c r="M52" s="144"/>
      <c r="N52" s="150"/>
      <c r="O52" s="155"/>
      <c r="P52" s="140"/>
    </row>
    <row r="53" spans="1:16" ht="31.5" customHeight="1" x14ac:dyDescent="0.25">
      <c r="A53" s="136"/>
      <c r="B53" s="18" t="s">
        <v>65</v>
      </c>
      <c r="C53" s="72" t="s">
        <v>165</v>
      </c>
      <c r="D53" s="69"/>
      <c r="E53" s="17" t="s">
        <v>3</v>
      </c>
      <c r="F53" s="18" t="s">
        <v>74</v>
      </c>
      <c r="G53" s="56" t="s">
        <v>56</v>
      </c>
      <c r="H53" s="156"/>
      <c r="I53" s="113"/>
      <c r="J53" s="113"/>
      <c r="K53" s="113"/>
      <c r="L53" s="113"/>
      <c r="M53" s="145"/>
      <c r="N53" s="150"/>
      <c r="O53" s="155"/>
      <c r="P53" s="140"/>
    </row>
    <row r="54" spans="1:16" ht="35.25" customHeight="1" x14ac:dyDescent="0.25">
      <c r="A54" s="137" t="s">
        <v>77</v>
      </c>
      <c r="B54" s="138"/>
      <c r="C54" s="73" t="s">
        <v>155</v>
      </c>
      <c r="D54" s="69"/>
      <c r="E54" s="24" t="s">
        <v>3</v>
      </c>
      <c r="F54" s="57" t="s">
        <v>83</v>
      </c>
      <c r="G54" s="58">
        <v>652</v>
      </c>
      <c r="H54" s="59">
        <v>27</v>
      </c>
      <c r="I54" s="157">
        <f>G54*H54</f>
        <v>17604</v>
      </c>
      <c r="J54" s="157"/>
      <c r="K54" s="157">
        <f>I54*0.2</f>
        <v>3520.8</v>
      </c>
      <c r="L54" s="157"/>
      <c r="M54" s="153" t="s">
        <v>186</v>
      </c>
      <c r="N54" s="151"/>
      <c r="O54" s="100"/>
      <c r="P54" s="140"/>
    </row>
    <row r="55" spans="1:16" ht="30.75" customHeight="1" thickBot="1" x14ac:dyDescent="0.3">
      <c r="A55" s="137" t="s">
        <v>20</v>
      </c>
      <c r="B55" s="138"/>
      <c r="C55" s="73" t="s">
        <v>156</v>
      </c>
      <c r="D55" s="75"/>
      <c r="E55" s="24" t="s">
        <v>3</v>
      </c>
      <c r="F55" s="57" t="s">
        <v>84</v>
      </c>
      <c r="G55" s="58">
        <v>358</v>
      </c>
      <c r="H55" s="59">
        <v>42</v>
      </c>
      <c r="I55" s="157">
        <f>G55*H55</f>
        <v>15036</v>
      </c>
      <c r="J55" s="157"/>
      <c r="K55" s="157">
        <f>I55*0.2</f>
        <v>3007.2000000000003</v>
      </c>
      <c r="L55" s="157"/>
      <c r="M55" s="154"/>
      <c r="N55" s="152"/>
      <c r="O55" s="61"/>
      <c r="P55" s="141"/>
    </row>
    <row r="56" spans="1:16" ht="21" customHeight="1" x14ac:dyDescent="0.25">
      <c r="A56" s="89" t="s">
        <v>175</v>
      </c>
      <c r="M56" s="21"/>
    </row>
    <row r="57" spans="1:16" x14ac:dyDescent="0.25">
      <c r="A57" s="7" t="s">
        <v>177</v>
      </c>
      <c r="M57" s="5"/>
    </row>
    <row r="58" spans="1:16" ht="17.25" customHeight="1" x14ac:dyDescent="0.25">
      <c r="A58" s="7" t="s">
        <v>178</v>
      </c>
      <c r="M58" s="6"/>
    </row>
    <row r="59" spans="1:16" x14ac:dyDescent="0.25">
      <c r="A59" s="89" t="s">
        <v>176</v>
      </c>
      <c r="M59" s="6"/>
    </row>
    <row r="60" spans="1:16" x14ac:dyDescent="0.25">
      <c r="M60" s="6"/>
    </row>
  </sheetData>
  <mergeCells count="60">
    <mergeCell ref="K54:L54"/>
    <mergeCell ref="K55:L55"/>
    <mergeCell ref="K32:L32"/>
    <mergeCell ref="K37:L37"/>
    <mergeCell ref="K38:L38"/>
    <mergeCell ref="K39:L50"/>
    <mergeCell ref="K51:L53"/>
    <mergeCell ref="K27:L27"/>
    <mergeCell ref="K28:L28"/>
    <mergeCell ref="K29:L29"/>
    <mergeCell ref="K30:L30"/>
    <mergeCell ref="K31:L31"/>
    <mergeCell ref="K4:L4"/>
    <mergeCell ref="K5:L5"/>
    <mergeCell ref="K6:L6"/>
    <mergeCell ref="K7:L7"/>
    <mergeCell ref="K3:L3"/>
    <mergeCell ref="A38:A40"/>
    <mergeCell ref="A54:B54"/>
    <mergeCell ref="A55:B55"/>
    <mergeCell ref="P39:P55"/>
    <mergeCell ref="A42:A44"/>
    <mergeCell ref="A45:A48"/>
    <mergeCell ref="A49:A50"/>
    <mergeCell ref="M39:M53"/>
    <mergeCell ref="O39:O50"/>
    <mergeCell ref="N51:N55"/>
    <mergeCell ref="M54:M55"/>
    <mergeCell ref="O51:O53"/>
    <mergeCell ref="A51:A53"/>
    <mergeCell ref="H51:H53"/>
    <mergeCell ref="I55:J55"/>
    <mergeCell ref="I54:J54"/>
    <mergeCell ref="A4:A6"/>
    <mergeCell ref="A37:B37"/>
    <mergeCell ref="A20:B20"/>
    <mergeCell ref="A24:A26"/>
    <mergeCell ref="A21:A23"/>
    <mergeCell ref="A18:A19"/>
    <mergeCell ref="A12:A17"/>
    <mergeCell ref="A9:A11"/>
    <mergeCell ref="A27:A28"/>
    <mergeCell ref="A29:A30"/>
    <mergeCell ref="A31:A32"/>
    <mergeCell ref="A33:A36"/>
    <mergeCell ref="I27:J27"/>
    <mergeCell ref="I28:J28"/>
    <mergeCell ref="I29:J29"/>
    <mergeCell ref="I30:J30"/>
    <mergeCell ref="I31:J31"/>
    <mergeCell ref="I32:J32"/>
    <mergeCell ref="I37:J37"/>
    <mergeCell ref="I38:J38"/>
    <mergeCell ref="I39:J50"/>
    <mergeCell ref="I51:J53"/>
    <mergeCell ref="I3:J3"/>
    <mergeCell ref="I4:J4"/>
    <mergeCell ref="I5:J5"/>
    <mergeCell ref="I6:J6"/>
    <mergeCell ref="I7:J7"/>
  </mergeCells>
  <printOptions horizontalCentered="1" verticalCentered="1"/>
  <pageMargins left="0.23622047244094491" right="0.23622047244094491" top="0.23622047244094491" bottom="0.23622047244094491" header="0.31496062992125984" footer="0.31496062992125984"/>
  <pageSetup paperSize="8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PLAFONDS annuel et 5ans MAEC24</vt:lpstr>
      <vt:lpstr>PLAFONDS ANNUELS MAEC 2024</vt:lpstr>
      <vt:lpstr>'PLAFONDS annuel et 5ans MAEC24'!Zone_d_impression</vt:lpstr>
      <vt:lpstr>'PLAFONDS ANNUELS MAEC 2024'!Zone_d_impression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Hortense DUHAMEL</dc:creator>
  <cp:lastModifiedBy>Utilisateur Windows</cp:lastModifiedBy>
  <cp:lastPrinted>2024-12-26T13:56:10Z</cp:lastPrinted>
  <dcterms:created xsi:type="dcterms:W3CDTF">2021-03-24T10:22:14Z</dcterms:created>
  <dcterms:modified xsi:type="dcterms:W3CDTF">2024-12-26T14:20:08Z</dcterms:modified>
</cp:coreProperties>
</file>